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2024年兰州新区一般公共预算支出决算表" sheetId="1" r:id="rId1"/>
  </sheets>
  <definedNames>
    <definedName name="_xlnm.Print_Area" localSheetId="0">'2024年兰州新区一般公共预算支出决算表'!$A$1:$F$458</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<sst xmlns="http://schemas.openxmlformats.org/spreadsheetml/2006/main" count="462" uniqueCount="419">
  <si>
    <t>2024年兰州新区一般公共预算支出决算表</t>
  </si>
  <si>
    <t>单位：万元</t>
  </si>
  <si>
    <t>项    目</t>
  </si>
  <si>
    <t>调整预算数</t>
  </si>
  <si>
    <t>决算数</t>
  </si>
  <si>
    <t>上年决算数</t>
  </si>
  <si>
    <t>决算数为调整预算数的%</t>
  </si>
  <si>
    <t>决算数为上年决算数的%</t>
  </si>
  <si>
    <t>一般公共服务支出</t>
  </si>
  <si>
    <t xml:space="preserve">  政府办公厅(室)及相关机构事务</t>
  </si>
  <si>
    <t xml:space="preserve">    行政运行</t>
  </si>
  <si>
    <t xml:space="preserve">    一般行政管理事务</t>
  </si>
  <si>
    <t xml:space="preserve">    机关服务</t>
  </si>
  <si>
    <t xml:space="preserve">    专项业务及机关事务管理</t>
  </si>
  <si>
    <t xml:space="preserve">    信访事务</t>
  </si>
  <si>
    <t xml:space="preserve">    事业运行</t>
  </si>
  <si>
    <t xml:space="preserve">    其他政府办公厅(室)及相关机构事务支出</t>
  </si>
  <si>
    <t xml:space="preserve">  发展与改革事务</t>
  </si>
  <si>
    <t xml:space="preserve">    战略规划与实施</t>
  </si>
  <si>
    <t xml:space="preserve">    社会事业发展规划</t>
  </si>
  <si>
    <t xml:space="preserve">    物价管理</t>
  </si>
  <si>
    <t xml:space="preserve">    其他发展与改革事务支出</t>
  </si>
  <si>
    <t xml:space="preserve">  统计信息事务</t>
  </si>
  <si>
    <t xml:space="preserve">    专项普查活动</t>
  </si>
  <si>
    <t xml:space="preserve">    统计抽样调查</t>
  </si>
  <si>
    <t xml:space="preserve">    其他统计信息事务支出</t>
  </si>
  <si>
    <t xml:space="preserve">  财政事务</t>
  </si>
  <si>
    <t xml:space="preserve">    预算改革业务</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</si>
  <si>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</si>
  <si>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</si>
  <si>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</si>
  <si>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</si>
  <si>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</si>
  <si>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</si>
  <si>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</si>
  <si>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</si>
  <si>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其他审计事务支出</t>
  </si>
  <si>
    <t xml:space="preserve">  纪检监察事务</t>
  </si>
  <si>
    <t xml:space="preserve">    其他纪检监察事务支出</t>
  </si>
  <si>
    <t xml:space="preserve">  商贸事务</t>
  </si>
  <si>
    <t xml:space="preserve">    招商引资</t>
  </si>
  <si>
    <t xml:space="preserve">    其他商贸事务支出</t>
  </si>
  <si>
    <t xml:space="preserve">  民族事务</t>
  </si>
  <si>
    <t xml:space="preserve">    其他民族事务支出</t>
  </si>
  <si>
    <t xml:space="preserve">  档案事务</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</si>
  <si>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</si>
  <si>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</si>
  <si>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</si>
  <si>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</si>
  <si>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</si>
  <si>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</si>
  <si>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专项业务</t>
  </si>
  <si>
    <t xml:space="preserve">  组织事务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</si>
  <si>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</si>
  <si>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</si>
  <si>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</si>
  <si>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</si>
  <si>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</si>
  <si>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</si>
  <si>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其他统战事务支出</t>
  </si>
  <si>
    <t xml:space="preserve">  其他共产党事务支出(款)</t>
  </si>
  <si>
    <t xml:space="preserve">    其他共产党事务支出(项)</t>
  </si>
  <si>
    <t xml:space="preserve">  市场监督管理事务</t>
  </si>
  <si>
    <t xml:space="preserve">    市场主体管理</t>
  </si>
  <si>
    <t xml:space="preserve">    市场秩序执法</t>
  </si>
  <si>
    <t xml:space="preserve">    质量基础</t>
  </si>
  <si>
    <t xml:space="preserve">    药品事务</t>
  </si>
  <si>
    <t xml:space="preserve">    质量安全监管</t>
  </si>
  <si>
    <t xml:space="preserve">    食品安全监管</t>
  </si>
  <si>
    <t xml:space="preserve">    其他市场监督管理事务</t>
  </si>
  <si>
    <t xml:space="preserve">  其他一般公共服务支出(款)</t>
  </si>
  <si>
    <t xml:space="preserve">    其他一般公共服务支出(项)</t>
  </si>
  <si>
    <t>国防支出</t>
  </si>
  <si>
    <t>公共安全支出</t>
  </si>
  <si>
    <t>教育支出</t>
  </si>
  <si>
    <t xml:space="preserve">  教育管理事务</t>
  </si>
  <si>
    <r>
      <rPr>
        <sz val="11"/>
        <color theme="1"/>
        <rFont val="宋体"/>
        <charset val="134"/>
      </rPr>
      <t xml:space="preserve"> </t>
    </r>
    <r>
      <rPr>
        <sz val="10"/>
        <rFont val="宋体"/>
        <charset val="134"/>
      </rPr>
      <t xml:space="preserve">   </t>
    </r>
    <r>
      <rPr>
        <sz val="10"/>
        <rFont val="宋体"/>
        <charset val="134"/>
      </rPr>
      <t>其他教育管理事务支出</t>
    </r>
  </si>
  <si>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</si>
  <si>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</si>
  <si>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</si>
  <si>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</si>
  <si>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</si>
  <si>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</si>
  <si>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</si>
  <si>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</si>
  <si>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特殊教育</t>
  </si>
  <si>
    <t xml:space="preserve">    其他特殊教育支出</t>
  </si>
  <si>
    <t xml:space="preserve">  进修及培训</t>
  </si>
  <si>
    <t xml:space="preserve">    培训支出</t>
  </si>
  <si>
    <t xml:space="preserve">  教育费附加安排的支出</t>
  </si>
  <si>
    <t xml:space="preserve">    农村中小学校舍建设</t>
  </si>
  <si>
    <t xml:space="preserve">    城市中小学校舍建设</t>
  </si>
  <si>
    <t xml:space="preserve">    城市中小学教学设施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</si>
  <si>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</si>
  <si>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</si>
  <si>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</si>
  <si>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</si>
  <si>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</si>
  <si>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</si>
  <si>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</si>
  <si>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自然科学基金</t>
  </si>
  <si>
    <t xml:space="preserve">    重大科学工程</t>
  </si>
  <si>
    <t xml:space="preserve">    专项基础科研</t>
  </si>
  <si>
    <t xml:space="preserve">  应用研究</t>
  </si>
  <si>
    <t xml:space="preserve">    高技术研究</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</si>
  <si>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</si>
  <si>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</si>
  <si>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</si>
  <si>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</si>
  <si>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</si>
  <si>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</si>
  <si>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</si>
  <si>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科学技术普及</t>
  </si>
  <si>
    <t xml:space="preserve">    科普活动</t>
  </si>
  <si>
    <t xml:space="preserve">    其他科学技术普及支出</t>
  </si>
  <si>
    <t xml:space="preserve">  科技重大项目</t>
  </si>
  <si>
    <t xml:space="preserve">    科技重大专项</t>
  </si>
  <si>
    <t xml:space="preserve">    重点研发计划</t>
  </si>
  <si>
    <r>
      <rPr>
        <sz val="11"/>
        <color theme="1"/>
        <rFont val="宋体"/>
        <charset val="134"/>
      </rPr>
      <t xml:space="preserve"> </t>
    </r>
    <r>
      <rPr>
        <sz val="10"/>
        <rFont val="宋体"/>
        <charset val="134"/>
      </rPr>
      <t xml:space="preserve">   </t>
    </r>
    <r>
      <rPr>
        <sz val="10"/>
        <rFont val="宋体"/>
        <charset val="134"/>
      </rPr>
      <t>其他科技重大项目</t>
    </r>
  </si>
  <si>
    <t xml:space="preserve">  其他科学技术支出(款)</t>
  </si>
  <si>
    <t xml:space="preserve">    科技奖励</t>
  </si>
  <si>
    <t xml:space="preserve">    其他科学技术支出(项)</t>
  </si>
  <si>
    <t>文化旅游体育与传媒支出</t>
  </si>
  <si>
    <t xml:space="preserve">  文化和旅游</t>
  </si>
  <si>
    <t xml:space="preserve">    图书馆</t>
  </si>
  <si>
    <t xml:space="preserve">    群众文化</t>
  </si>
  <si>
    <t xml:space="preserve">    旅游宣传</t>
  </si>
  <si>
    <t xml:space="preserve">    文化和旅游管理事务</t>
  </si>
  <si>
    <t xml:space="preserve">    其他文化和旅游支出</t>
  </si>
  <si>
    <t xml:space="preserve">  文物</t>
  </si>
  <si>
    <t xml:space="preserve">    文物保护</t>
  </si>
  <si>
    <t xml:space="preserve">    其他文物支出</t>
  </si>
  <si>
    <t xml:space="preserve">  体育</t>
  </si>
  <si>
    <t xml:space="preserve">    体育竞赛</t>
  </si>
  <si>
    <t xml:space="preserve">    体育场馆</t>
  </si>
  <si>
    <t xml:space="preserve">    群众体育</t>
  </si>
  <si>
    <t xml:space="preserve">    其他体育支出</t>
  </si>
  <si>
    <t xml:space="preserve">  其他文化旅游体育与传媒支出(款)</t>
  </si>
  <si>
    <t xml:space="preserve">    文化产业发展专项支出</t>
  </si>
  <si>
    <t xml:space="preserve">    其他文化旅游体育与传媒支出(项)</t>
  </si>
  <si>
    <t>社会保障和就业支出</t>
  </si>
  <si>
    <t xml:space="preserve">  人力资源和社会保障管理事务</t>
  </si>
  <si>
    <t xml:space="preserve">    劳动保障监察</t>
  </si>
  <si>
    <t xml:space="preserve">    其他人力资源和社会保障管理事务支出</t>
  </si>
  <si>
    <t xml:space="preserve">  民政管理事务</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</si>
  <si>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</si>
  <si>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</si>
  <si>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</si>
  <si>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</si>
  <si>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</si>
  <si>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</si>
  <si>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</si>
  <si>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</si>
  <si>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就业补助</t>
  </si>
  <si>
    <t xml:space="preserve">    公益性岗位补贴</t>
  </si>
  <si>
    <t xml:space="preserve">    其他就业补助支出</t>
  </si>
  <si>
    <t xml:space="preserve">  抚恤</t>
  </si>
  <si>
    <t xml:space="preserve">    死亡抚恤</t>
  </si>
  <si>
    <t xml:space="preserve">    义务兵优待</t>
  </si>
  <si>
    <t xml:space="preserve">    其他优抚支出</t>
  </si>
  <si>
    <t xml:space="preserve">  退役安置</t>
  </si>
  <si>
    <t xml:space="preserve">    退役士兵安置</t>
  </si>
  <si>
    <t xml:space="preserve">    军队移交政府的离退休人员安置</t>
  </si>
  <si>
    <t xml:space="preserve">    退役士兵管理教育</t>
  </si>
  <si>
    <t xml:space="preserve">    其他退役安置支出</t>
  </si>
  <si>
    <t xml:space="preserve">  社会福利</t>
  </si>
  <si>
    <t xml:space="preserve">    儿童福利</t>
  </si>
  <si>
    <t xml:space="preserve">    老年福利</t>
  </si>
  <si>
    <r>
      <rPr>
        <sz val="11"/>
        <color theme="1"/>
        <rFont val="宋体"/>
        <charset val="134"/>
      </rPr>
      <t xml:space="preserve"> </t>
    </r>
    <r>
      <rPr>
        <sz val="10"/>
        <rFont val="宋体"/>
        <charset val="134"/>
      </rPr>
      <t xml:space="preserve">   </t>
    </r>
    <r>
      <rPr>
        <sz val="10"/>
        <rFont val="宋体"/>
        <charset val="134"/>
      </rPr>
      <t>康复辅具</t>
    </r>
  </si>
  <si>
    <t xml:space="preserve">    养老服务</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</si>
  <si>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</si>
  <si>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</si>
  <si>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</si>
  <si>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</si>
  <si>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</si>
  <si>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</si>
  <si>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</si>
  <si>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</si>
  <si>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</si>
  <si>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</si>
  <si>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</si>
  <si>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</si>
  <si>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</si>
  <si>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</si>
  <si>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</si>
  <si>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</si>
  <si>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</si>
  <si>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</si>
  <si>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</si>
  <si>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</si>
  <si>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</si>
  <si>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</si>
  <si>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</si>
  <si>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</si>
  <si>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</si>
  <si>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</si>
  <si>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</si>
  <si>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</si>
  <si>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</si>
  <si>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</si>
  <si>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</si>
  <si>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</si>
  <si>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</si>
  <si>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</si>
  <si>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</si>
  <si>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</si>
  <si>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</si>
  <si>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</si>
  <si>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</si>
  <si>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</si>
  <si>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</si>
  <si>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</si>
  <si>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</si>
  <si>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</si>
  <si>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应急救治机构</t>
  </si>
  <si>
    <t xml:space="preserve">    基本公共卫生服务</t>
  </si>
  <si>
    <t xml:space="preserve">    重大公共卫生服务</t>
  </si>
  <si>
    <t xml:space="preserve">    突发公共卫生事件应急处理</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</si>
  <si>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</si>
  <si>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</si>
  <si>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</si>
  <si>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</si>
  <si>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</si>
  <si>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</si>
  <si>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</si>
  <si>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</si>
  <si>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</si>
  <si>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</si>
  <si>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</si>
  <si>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</si>
  <si>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</si>
  <si>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</si>
  <si>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</si>
  <si>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其他优抚对象医疗支出</t>
  </si>
  <si>
    <t xml:space="preserve">  医疗保障管理事务</t>
  </si>
  <si>
    <t xml:space="preserve">    其他医疗保障管理事务支出</t>
  </si>
  <si>
    <t xml:space="preserve">  中医药事务</t>
  </si>
  <si>
    <t xml:space="preserve">    中医(民族医)药专项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</si>
  <si>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</si>
  <si>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</si>
  <si>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</si>
  <si>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</si>
  <si>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</si>
  <si>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</si>
  <si>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其他环境保护管理事务支出</t>
  </si>
  <si>
    <t xml:space="preserve">  环境监测与监察</t>
  </si>
  <si>
    <t xml:space="preserve">    建设项目环评审查与监督</t>
  </si>
  <si>
    <t xml:space="preserve">    其他环境监测与监察支出</t>
  </si>
  <si>
    <t xml:space="preserve">  污染防治</t>
  </si>
  <si>
    <t xml:space="preserve">    大气</t>
  </si>
  <si>
    <t xml:space="preserve">    水体</t>
  </si>
  <si>
    <t xml:space="preserve">  自然生态保护</t>
  </si>
  <si>
    <t xml:space="preserve">    农村环境保护</t>
  </si>
  <si>
    <t xml:space="preserve">    自然保护地</t>
  </si>
  <si>
    <t xml:space="preserve">  森林保护修复</t>
  </si>
  <si>
    <t xml:space="preserve">    森林管护</t>
  </si>
  <si>
    <t xml:space="preserve">    社会保险补助</t>
  </si>
  <si>
    <t xml:space="preserve">  污染减排</t>
  </si>
  <si>
    <t xml:space="preserve">    减排专项支出</t>
  </si>
  <si>
    <t xml:space="preserve">  能源管理事务</t>
  </si>
  <si>
    <t xml:space="preserve">    能源行业管理</t>
  </si>
  <si>
    <t xml:space="preserve">  其他节能环保支出(款)</t>
  </si>
  <si>
    <t xml:space="preserve">    其他节能环保支出(项)</t>
  </si>
  <si>
    <t>城乡社区支出</t>
  </si>
  <si>
    <t xml:space="preserve">  城乡社区管理事务</t>
  </si>
  <si>
    <t xml:space="preserve">    城管执法</t>
  </si>
  <si>
    <t xml:space="preserve">    工程建设管理</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</si>
  <si>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</si>
  <si>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</si>
  <si>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</si>
  <si>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</si>
  <si>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</si>
  <si>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</si>
  <si>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</si>
  <si>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</si>
  <si>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</si>
  <si>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</si>
  <si>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</si>
  <si>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</si>
  <si>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</si>
  <si>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</si>
  <si>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</si>
  <si>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</si>
  <si>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</si>
  <si>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</si>
  <si>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</si>
  <si>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</si>
  <si>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稳定农民收入补贴</t>
  </si>
  <si>
    <t xml:space="preserve">    农业生产发展</t>
  </si>
  <si>
    <t xml:space="preserve">    农村合作经济</t>
  </si>
  <si>
    <t xml:space="preserve">    农村社会事业</t>
  </si>
  <si>
    <t xml:space="preserve">    农业生态资源保护</t>
  </si>
  <si>
    <t xml:space="preserve">    农村道路建设</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</si>
  <si>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</si>
  <si>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</si>
  <si>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</si>
  <si>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</si>
  <si>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</si>
  <si>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</si>
  <si>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湿地保护</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</si>
  <si>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</si>
  <si>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</si>
  <si>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</si>
  <si>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</si>
  <si>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</si>
  <si>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</si>
  <si>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</si>
  <si>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水土保持</t>
  </si>
  <si>
    <t xml:space="preserve">    水资源节约管理与保护</t>
  </si>
  <si>
    <t xml:space="preserve">    防汛</t>
  </si>
  <si>
    <t xml:space="preserve">    水利技术推广</t>
  </si>
  <si>
    <t xml:space="preserve">    江河湖库水系综合整治</t>
  </si>
  <si>
    <t xml:space="preserve">    其他水利支出</t>
  </si>
  <si>
    <t xml:space="preserve">  巩固脱贫攻坚成果衔接乡村振兴</t>
  </si>
  <si>
    <t xml:space="preserve">    农村基础设施建设</t>
  </si>
  <si>
    <t xml:space="preserve">    生产发展</t>
  </si>
  <si>
    <t xml:space="preserve">    其他巩固脱贫衔接乡村振兴支出</t>
  </si>
  <si>
    <t xml:space="preserve">  农村综合改革</t>
  </si>
  <si>
    <t xml:space="preserve">    对村级公益事业建设的补助</t>
  </si>
  <si>
    <t xml:space="preserve">    对村民委员会和村党支部的补助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</si>
  <si>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</si>
  <si>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</si>
  <si>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</si>
  <si>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</si>
  <si>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t>
  </si>
  <si>
    <t xml:space="preserve">    其他普惠金融发展支出</t>
  </si>
  <si>
    <t xml:space="preserve">  其他农林水支出(款)</t>
  </si>
  <si>
    <t xml:space="preserve">    其他农林水支出(项)</t>
  </si>
  <si>
    <t>交通运输支出</t>
  </si>
  <si>
    <t xml:space="preserve">  公路水路运输</t>
  </si>
  <si>
    <t xml:space="preserve">    公路建设</t>
  </si>
  <si>
    <t xml:space="preserve">    公路养护</t>
  </si>
  <si>
    <t xml:space="preserve">    公路和运输安全</t>
  </si>
  <si>
    <t xml:space="preserve">    公路运输管理</t>
  </si>
  <si>
    <t xml:space="preserve">    其他公路水路运输支出</t>
  </si>
  <si>
    <t xml:space="preserve">  铁路运输</t>
  </si>
  <si>
    <t xml:space="preserve">    铁路路网建设</t>
  </si>
  <si>
    <t xml:space="preserve">    其他铁路运输支出</t>
  </si>
  <si>
    <t xml:space="preserve">  民用航空运输</t>
  </si>
  <si>
    <t xml:space="preserve">    其他民用航空运输支出</t>
  </si>
  <si>
    <t xml:space="preserve">  车辆购置税支出</t>
  </si>
  <si>
    <t xml:space="preserve">    车辆购置税用于公路等基础设施建设支出</t>
  </si>
  <si>
    <t xml:space="preserve">  其他交通运输支出(款)</t>
  </si>
  <si>
    <t xml:space="preserve">    公共交通运营补助</t>
  </si>
  <si>
    <t xml:space="preserve">    其他交通运输支出(项)</t>
  </si>
  <si>
    <t>资源勘探工业信息等支出</t>
  </si>
  <si>
    <t xml:space="preserve">  制造业</t>
  </si>
  <si>
    <t xml:space="preserve">    其他制造业支出</t>
  </si>
  <si>
    <t xml:space="preserve">  工业和信息产业监管</t>
  </si>
  <si>
    <t xml:space="preserve">    产业发展</t>
  </si>
  <si>
    <t xml:space="preserve">    其他工业和信息产业监管支出</t>
  </si>
  <si>
    <t xml:space="preserve">  支持中小企业发展和管理支出</t>
  </si>
  <si>
    <t xml:space="preserve">    中小企业发展专项</t>
  </si>
  <si>
    <t xml:space="preserve">    其他支持中小企业发展和管理支出</t>
  </si>
  <si>
    <t xml:space="preserve">  其他资源勘探工业信息等支出(款)</t>
  </si>
  <si>
    <t xml:space="preserve">    其他资源勘探工业信息等支出(项)</t>
  </si>
  <si>
    <t>商业服务业等支出</t>
  </si>
  <si>
    <t xml:space="preserve">  商业流通事务</t>
  </si>
  <si>
    <t xml:space="preserve">    其他商业流通事务支出</t>
  </si>
  <si>
    <t xml:space="preserve">  涉外发展服务支出</t>
  </si>
  <si>
    <t xml:space="preserve">  其他商业服务业等支出(款)</t>
  </si>
  <si>
    <t xml:space="preserve">    其他商业服务业等支出(项)</t>
  </si>
  <si>
    <t>金融支出</t>
  </si>
  <si>
    <t xml:space="preserve">  金融发展支出</t>
  </si>
  <si>
    <t xml:space="preserve">    其他金融发展支出</t>
  </si>
  <si>
    <t xml:space="preserve">  其他金融支出(款)</t>
  </si>
  <si>
    <t xml:space="preserve">    其他金融支出(项)</t>
  </si>
  <si>
    <t>自然资源海洋气象等支出</t>
  </si>
  <si>
    <t xml:space="preserve">  自然资源事务</t>
  </si>
  <si>
    <t xml:space="preserve">    自然资源规划及管理</t>
  </si>
  <si>
    <t xml:space="preserve">    自然资源利用与保护</t>
  </si>
  <si>
    <t xml:space="preserve">    自然资源行业业务管理</t>
  </si>
  <si>
    <t xml:space="preserve">    自然资源调查与确权登记</t>
  </si>
  <si>
    <t xml:space="preserve">    地质矿产资源与环境调查</t>
  </si>
  <si>
    <t xml:space="preserve">    地质勘查与矿产资源管理</t>
  </si>
  <si>
    <t xml:space="preserve">    其他自然资源事务支出</t>
  </si>
  <si>
    <t xml:space="preserve">  气象事务</t>
  </si>
  <si>
    <t xml:space="preserve">    气象服务</t>
  </si>
  <si>
    <t>住房保障支出</t>
  </si>
  <si>
    <t xml:space="preserve">  保障性安居工程支出</t>
  </si>
  <si>
    <t xml:space="preserve">    农村危房改造</t>
  </si>
  <si>
    <t xml:space="preserve">    保障性住房租金补贴</t>
  </si>
  <si>
    <t xml:space="preserve">    保障性租赁住房</t>
  </si>
  <si>
    <t xml:space="preserve">    其他保障性安居工程支出</t>
  </si>
  <si>
    <t xml:space="preserve">  住房改革支出</t>
  </si>
  <si>
    <t xml:space="preserve">    住房公积金</t>
  </si>
  <si>
    <t>粮油物资储备支出</t>
  </si>
  <si>
    <t xml:space="preserve">  粮油物资事务</t>
  </si>
  <si>
    <t xml:space="preserve">    粮食风险基金</t>
  </si>
  <si>
    <t xml:space="preserve">  重要商品储备</t>
  </si>
  <si>
    <t xml:space="preserve">    应急物资储备</t>
  </si>
  <si>
    <t xml:space="preserve">    其他重要商品储备支出</t>
  </si>
  <si>
    <t>灾害防治及应急管理支出</t>
  </si>
  <si>
    <t xml:space="preserve">  应急管理事务</t>
  </si>
  <si>
    <t xml:space="preserve">    灾害风险防治</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</si>
  <si>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</si>
  <si>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</si>
  <si>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</si>
  <si>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</si>
  <si>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</si>
  <si>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</si>
  <si>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自然灾害防治</t>
  </si>
  <si>
    <t xml:space="preserve">    地质灾害防治</t>
  </si>
  <si>
    <t xml:space="preserve">    森林草原防灾减灾</t>
  </si>
  <si>
    <t xml:space="preserve">  自然灾害救灾及恢复重建支出</t>
  </si>
  <si>
    <t xml:space="preserve">    自然灾害救灾补助</t>
  </si>
  <si>
    <t xml:space="preserve">    自然灾害灾后重建补助</t>
  </si>
  <si>
    <t xml:space="preserve">    其他自然灾害救灾及恢复重建支出</t>
  </si>
  <si>
    <t>预备费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</si>
  <si>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</si>
  <si>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</si>
  <si>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</si>
  <si>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</si>
  <si>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</si>
  <si>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</si>
  <si>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地方政府向国际组织借款付息支出</t>
  </si>
  <si>
    <t>债务发行费用支出</t>
  </si>
  <si>
    <t xml:space="preserve">  地方政府一般债务发行费用支出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</si>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</sst>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s>
  <fonts count="25">
    <font>
      <sz val="11"/>
      <color theme="1"/>
      <name val="宋体"/>
      <charset val="134"/>
      <scheme val="minor"/>
    </font>
    <font>
      <b/>
      <sz val="18"/>
      <color theme="1"/>
      <name val="宋体"/>
      <charset val="134"/>
      <scheme val="minor"/>
    </font>
    <font>
      <b/>
      <sz val="12"/>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2" applyNumberFormat="0" applyFill="0" applyAlignment="0" applyProtection="0">
      <alignment vertical="center"/>
    </xf>
    <xf numFmtId="0" fontId="10" fillId="0" borderId="12" applyNumberFormat="0" applyFill="0" applyAlignment="0" applyProtection="0">
      <alignment vertical="center"/>
    </xf>
    <xf numFmtId="0" fontId="11" fillId="0" borderId="13" applyNumberFormat="0" applyFill="0" applyAlignment="0" applyProtection="0">
      <alignment vertical="center"/>
    </xf>
    <xf numFmtId="0" fontId="11" fillId="0" borderId="0" applyNumberFormat="0" applyFill="0" applyBorder="0" applyAlignment="0" applyProtection="0">
      <alignment vertical="center"/>
    </xf>
    <xf numFmtId="0" fontId="12" fillId="3" borderId="14" applyNumberFormat="0" applyAlignment="0" applyProtection="0">
      <alignment vertical="center"/>
    </xf>
    <xf numFmtId="0" fontId="13" fillId="4" borderId="15" applyNumberFormat="0" applyAlignment="0" applyProtection="0">
      <alignment vertical="center"/>
    </xf>
    <xf numFmtId="0" fontId="14" fillId="4" borderId="14" applyNumberFormat="0" applyAlignment="0" applyProtection="0">
      <alignment vertical="center"/>
    </xf>
    <xf numFmtId="0" fontId="15" fillId="5" borderId="16" applyNumberFormat="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37">
    <xf numFmtId="0" fontId="0" fillId="0" borderId="0" xfId="0">
      <alignment vertical="center"/>
    </xf>
    <xf numFmtId="0" fontId="0" fillId="0" borderId="0" xfId="0" applyFill="1">
      <alignment vertical="center"/>
    </xf>
    <xf numFmtId="0" fontId="0" fillId="0" borderId="0" xfId="0" applyFill="1">
      <alignment vertical="center"/>
    </xf>
    <xf numFmtId="0" fontId="0" fillId="0" borderId="0" xfId="0" applyFill="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1" xfId="0" applyFill="1" applyBorder="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6" xfId="0" applyFont="1" applyBorder="1">
      <alignment vertical="center"/>
    </xf>
    <xf numFmtId="176" fontId="3" fillId="0" borderId="7" xfId="0" applyNumberFormat="1" applyFont="1" applyBorder="1">
      <alignment vertical="center"/>
    </xf>
    <xf numFmtId="176" fontId="3" fillId="0" borderId="7" xfId="0" applyNumberFormat="1" applyFont="1" applyFill="1" applyBorder="1">
      <alignment vertical="center"/>
    </xf>
    <xf numFmtId="176" fontId="3" fillId="0" borderId="7" xfId="0" applyNumberFormat="1" applyFont="1" applyFill="1" applyBorder="1">
      <alignment vertical="center"/>
    </xf>
    <xf numFmtId="0" fontId="0" fillId="0" borderId="6" xfId="0" applyBorder="1">
      <alignment vertical="center"/>
    </xf>
    <xf numFmtId="176" fontId="0" fillId="0" borderId="7" xfId="0" applyNumberFormat="1" applyBorder="1">
      <alignment vertical="center"/>
    </xf>
    <xf numFmtId="176" fontId="0" fillId="0" borderId="7" xfId="0" applyNumberFormat="1" applyFill="1" applyBorder="1">
      <alignment vertical="center"/>
    </xf>
    <xf numFmtId="176" fontId="0" fillId="0" borderId="7" xfId="0" applyNumberFormat="1" applyFill="1" applyBorder="1">
      <alignment vertical="center"/>
    </xf>
    <xf numFmtId="0" fontId="1" fillId="0" borderId="0" xfId="0" applyFont="1" applyFill="1" applyAlignment="1">
      <alignment horizontal="center" vertical="center"/>
    </xf>
    <xf numFmtId="0" fontId="0" fillId="0" borderId="1" xfId="0" applyFill="1" applyBorder="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7" fontId="3" fillId="0" borderId="7" xfId="0" applyNumberFormat="1" applyFont="1" applyFill="1" applyBorder="1">
      <alignment vertical="center"/>
    </xf>
    <xf numFmtId="177" fontId="3" fillId="0" borderId="0" xfId="0" applyNumberFormat="1" applyFont="1" applyFill="1">
      <alignment vertical="center"/>
    </xf>
    <xf numFmtId="177" fontId="0" fillId="0" borderId="7" xfId="0" applyNumberFormat="1" applyFill="1" applyBorder="1">
      <alignment vertical="center"/>
    </xf>
    <xf numFmtId="177" fontId="0" fillId="0" borderId="0" xfId="0" applyNumberFormat="1" applyFill="1">
      <alignment vertical="center"/>
    </xf>
    <xf numFmtId="177" fontId="0" fillId="0" borderId="7" xfId="0" applyNumberFormat="1" applyFont="1" applyFill="1" applyBorder="1">
      <alignment vertical="center"/>
    </xf>
    <xf numFmtId="0" fontId="3" fillId="0" borderId="8" xfId="0" applyFont="1" applyBorder="1" applyAlignment="1">
      <alignment horizontal="center" vertical="center"/>
    </xf>
    <xf numFmtId="176" fontId="3" fillId="0" borderId="9" xfId="0" applyNumberFormat="1" applyFont="1" applyBorder="1">
      <alignment vertical="center"/>
    </xf>
    <xf numFmtId="176" fontId="3" fillId="0" borderId="9" xfId="0" applyNumberFormat="1" applyFont="1" applyFill="1" applyBorder="1">
      <alignment vertical="center"/>
    </xf>
    <xf numFmtId="176" fontId="3" fillId="0" borderId="9" xfId="0" applyNumberFormat="1" applyFont="1" applyFill="1" applyBorder="1">
      <alignment vertical="center"/>
    </xf>
    <xf numFmtId="178" fontId="3" fillId="0" borderId="9" xfId="0" applyNumberFormat="1" applyFont="1" applyFill="1" applyBorder="1">
      <alignment vertical="center"/>
    </xf>
    <xf numFmtId="178" fontId="3" fillId="0" borderId="10"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528"/>
  <sheetViews>
    <sheetView tabSelected="1" workbookViewId="0">
      <pane ySplit="4" topLeftCell="A5" activePane="bottomLeft" state="frozen"/>
      <selection/>
      <selection pane="bottomLeft" activeCell="A2" sqref="A2:F2"/>
    </sheetView>
  </sheetViews>
  <sheetFormatPr defaultColWidth="8.875" defaultRowHeight="13.5" outlineLevelCol="5"/>
  <cols>
    <col min="1" max="1" width="39.5" customWidth="1"/>
    <col min="2" max="2" width="13.625" customWidth="1"/>
    <col min="3" max="3" width="13.625" style="1" customWidth="1"/>
    <col min="4" max="4" width="13.625" style="2" customWidth="1"/>
    <col min="5" max="5" width="13.625" style="1" customWidth="1"/>
    <col min="6" max="6" width="13.625" style="3" customWidth="1"/>
  </cols>
  <sheetData>
    <row r="2" ht="31.5" customHeight="1" spans="1:6">
      <c r="A2" s="4" t="s">
        <v>0</v>
      </c>
      <c r="B2" s="4"/>
      <c r="C2" s="5"/>
      <c r="D2" s="6"/>
      <c r="E2" s="5"/>
      <c r="F2" s="22"/>
    </row>
    <row r="3" ht="23.25" customHeight="1" spans="1:6">
      <c r="A3" s="7"/>
      <c r="B3" s="7"/>
      <c r="C3" s="8"/>
      <c r="D3" s="9"/>
      <c r="E3" s="8"/>
      <c r="F3" s="23" t="s">
        <v>1</v>
      </c>
    </row>
    <row r="4" ht="48" customHeight="1" spans="1:6">
      <c r="A4" s="10" t="s">
        <v>2</v>
      </c>
      <c r="B4" s="11" t="s">
        <v>3</v>
      </c>
      <c r="C4" s="12" t="s">
        <v>4</v>
      </c>
      <c r="D4" s="13" t="s">
        <v>5</v>
      </c>
      <c r="E4" s="24" t="s">
        <v>6</v>
      </c>
      <c r="F4" s="25" t="s">
        <v>7</v>
      </c>
    </row>
    <row r="5" ht="21" customHeight="1" spans="1:6">
      <c r="A5" s="14" t="s">
        <v>8</v>
      </c>
      <c r="B5" s="15">
        <f>SUM(B6:B87)</f>
        <v>89865</v>
      </c>
      <c r="C5" s="16">
        <f>C6+C14+C22+C27+C34+C39+C44+C47+C51+C55+C57+C61+C64+C77+C86+C53+C67+C71+C74</f>
        <v>89845</v>
      </c>
      <c r="D5" s="17">
        <f>D6+D14+D22+D27+D34+D39+D44+D47+D51+D55+D57+D61+D64+D77+D86+D53+D67+D71+D74</f>
        <v>70686</v>
      </c>
      <c r="E5" s="26">
        <f>(C5/B5)*100</f>
        <v>99.9777443943693</v>
      </c>
      <c r="F5" s="27">
        <f>(C5/D5)*100</f>
        <v>127.104377104377</v>
      </c>
    </row>
    <row r="6" ht="21" customHeight="1" spans="1:6">
      <c r="A6" s="18" t="s">
        <v>9</v>
      </c>
      <c r="B6" s="19">
        <v>17389</v>
      </c>
      <c r="C6" s="20">
        <f>SUM(C7:C13)</f>
        <v>17389</v>
      </c>
      <c r="D6" s="21">
        <f>SUM(D7:D13)</f>
        <v>15041</v>
      </c>
      <c r="E6" s="28">
        <f>(C6/B6)*100</f>
        <v>100</v>
      </c>
      <c r="F6" s="29">
        <f>(C6/D6)*100</f>
        <v>115.610664184562</v>
      </c>
    </row>
    <row r="7" ht="21" customHeight="1" spans="1:6">
      <c r="A7" s="18" t="s">
        <v>10</v>
      </c>
      <c r="B7" s="19"/>
      <c r="C7" s="20">
        <v>5903</v>
      </c>
      <c r="D7" s="21">
        <v>4698</v>
      </c>
      <c r="E7" s="28"/>
      <c r="F7" s="29">
        <f t="shared" ref="F7:F70" si="0">(C7/D7)*100</f>
        <v>125.649212430822</v>
      </c>
    </row>
    <row r="8" ht="21" customHeight="1" spans="1:6">
      <c r="A8" s="18" t="s">
        <v>11</v>
      </c>
      <c r="B8" s="19"/>
      <c r="C8" s="20">
        <v>654</v>
      </c>
      <c r="D8" s="21">
        <v>206</v>
      </c>
      <c r="E8" s="28"/>
      <c r="F8" s="29">
        <f t="shared" si="0"/>
        <v>317.47572815534</v>
      </c>
    </row>
    <row r="9" ht="21" customHeight="1" spans="1:6">
      <c r="A9" s="18" t="s">
        <v>12</v>
      </c>
      <c r="B9" s="19"/>
      <c r="C9" s="20">
        <v>5730</v>
      </c>
      <c r="D9" s="21">
        <v>5802</v>
      </c>
      <c r="E9" s="28"/>
      <c r="F9" s="29">
        <f t="shared" si="0"/>
        <v>98.7590486039297</v>
      </c>
    </row>
    <row r="10" ht="21" customHeight="1" spans="1:6">
      <c r="A10" s="18" t="s">
        <v>13</v>
      </c>
      <c r="B10" s="19"/>
      <c r="C10" s="20">
        <v>262</v>
      </c>
      <c r="D10" s="21">
        <v>251</v>
      </c>
      <c r="E10" s="28"/>
      <c r="F10" s="29">
        <f t="shared" si="0"/>
        <v>104.382470119522</v>
      </c>
    </row>
    <row r="11" ht="21" customHeight="1" spans="1:6">
      <c r="A11" s="18" t="s">
        <v>14</v>
      </c>
      <c r="B11" s="19"/>
      <c r="C11" s="20"/>
      <c r="D11" s="21">
        <v>3</v>
      </c>
      <c r="E11" s="28"/>
      <c r="F11" s="29"/>
    </row>
    <row r="12" ht="21" customHeight="1" spans="1:6">
      <c r="A12" s="18" t="s">
        <v>15</v>
      </c>
      <c r="B12" s="19"/>
      <c r="C12" s="20"/>
      <c r="D12" s="21">
        <v>3</v>
      </c>
      <c r="E12" s="28"/>
      <c r="F12" s="29"/>
    </row>
    <row r="13" ht="21" customHeight="1" spans="1:6">
      <c r="A13" s="18" t="s">
        <v>16</v>
      </c>
      <c r="B13" s="19"/>
      <c r="C13" s="20">
        <v>4840</v>
      </c>
      <c r="D13" s="21">
        <v>4078</v>
      </c>
      <c r="E13" s="28"/>
      <c r="F13" s="29">
        <f t="shared" si="0"/>
        <v>118.685630210888</v>
      </c>
    </row>
    <row r="14" ht="21" customHeight="1" spans="1:6">
      <c r="A14" s="18" t="s">
        <v>17</v>
      </c>
      <c r="B14" s="19">
        <v>4612</v>
      </c>
      <c r="C14" s="20">
        <f>SUM(C15:C21)</f>
        <v>4612</v>
      </c>
      <c r="D14" s="21">
        <f>SUM(D15:D21)</f>
        <v>7113</v>
      </c>
      <c r="E14" s="28">
        <f>(C14/B14)*100</f>
        <v>100</v>
      </c>
      <c r="F14" s="29">
        <f t="shared" si="0"/>
        <v>64.8390271334177</v>
      </c>
    </row>
    <row r="15" ht="21" customHeight="1" spans="1:6">
      <c r="A15" s="18" t="s">
        <v>10</v>
      </c>
      <c r="B15" s="19"/>
      <c r="C15" s="20">
        <v>1915</v>
      </c>
      <c r="D15" s="21">
        <v>1936</v>
      </c>
      <c r="E15" s="28"/>
      <c r="F15" s="29">
        <f t="shared" si="0"/>
        <v>98.9152892561983</v>
      </c>
    </row>
    <row r="16" ht="21" customHeight="1" spans="1:6">
      <c r="A16" s="18" t="s">
        <v>11</v>
      </c>
      <c r="B16" s="19"/>
      <c r="C16" s="20">
        <v>69</v>
      </c>
      <c r="D16" s="21"/>
      <c r="E16" s="28"/>
      <c r="F16" s="29"/>
    </row>
    <row r="17" ht="21" customHeight="1" spans="1:6">
      <c r="A17" s="18" t="s">
        <v>18</v>
      </c>
      <c r="B17" s="19"/>
      <c r="C17" s="20">
        <v>162</v>
      </c>
      <c r="D17" s="21">
        <v>2978</v>
      </c>
      <c r="E17" s="28"/>
      <c r="F17" s="29">
        <f t="shared" si="0"/>
        <v>5.43989254533244</v>
      </c>
    </row>
    <row r="18" ht="21" customHeight="1" spans="1:6">
      <c r="A18" s="18" t="s">
        <v>19</v>
      </c>
      <c r="B18" s="19"/>
      <c r="C18" s="20">
        <v>30</v>
      </c>
      <c r="D18" s="21"/>
      <c r="E18" s="28"/>
      <c r="F18" s="29"/>
    </row>
    <row r="19" ht="21" customHeight="1" spans="1:6">
      <c r="A19" s="18" t="s">
        <v>20</v>
      </c>
      <c r="B19" s="19"/>
      <c r="C19" s="20">
        <v>139</v>
      </c>
      <c r="D19" s="21"/>
      <c r="E19" s="28"/>
      <c r="F19" s="29"/>
    </row>
    <row r="20" ht="21" customHeight="1" spans="1:6">
      <c r="A20" s="18" t="s">
        <v>15</v>
      </c>
      <c r="B20" s="19"/>
      <c r="C20" s="20">
        <v>15</v>
      </c>
      <c r="D20" s="21"/>
      <c r="E20" s="28"/>
      <c r="F20" s="29"/>
    </row>
    <row r="21" ht="21" customHeight="1" spans="1:6">
      <c r="A21" s="18" t="s">
        <v>21</v>
      </c>
      <c r="B21" s="19"/>
      <c r="C21" s="20">
        <v>2282</v>
      </c>
      <c r="D21" s="21">
        <v>2199</v>
      </c>
      <c r="E21" s="28"/>
      <c r="F21" s="29">
        <f t="shared" si="0"/>
        <v>103.774442928604</v>
      </c>
    </row>
    <row r="22" ht="21" customHeight="1" spans="1:6">
      <c r="A22" s="18" t="s">
        <v>22</v>
      </c>
      <c r="B22" s="19">
        <v>329</v>
      </c>
      <c r="C22" s="20">
        <f>SUM(C23:C26)</f>
        <v>329</v>
      </c>
      <c r="D22" s="21"/>
      <c r="E22" s="28">
        <f>(C22/B22)*100</f>
        <v>100</v>
      </c>
      <c r="F22" s="29"/>
    </row>
    <row r="23" ht="21" customHeight="1" spans="1:6">
      <c r="A23" s="18" t="s">
        <v>10</v>
      </c>
      <c r="B23" s="19"/>
      <c r="C23" s="20">
        <v>16</v>
      </c>
      <c r="D23" s="21"/>
      <c r="E23" s="28"/>
      <c r="F23" s="29"/>
    </row>
    <row r="24" ht="21" customHeight="1" spans="1:6">
      <c r="A24" s="18" t="s">
        <v>23</v>
      </c>
      <c r="B24" s="19"/>
      <c r="C24" s="20">
        <v>313</v>
      </c>
      <c r="D24" s="21"/>
      <c r="E24" s="28"/>
      <c r="F24" s="29"/>
    </row>
    <row r="25" ht="21" customHeight="1" spans="1:6">
      <c r="A25" s="18" t="s">
        <v>24</v>
      </c>
      <c r="B25" s="19"/>
      <c r="C25" s="20"/>
      <c r="D25" s="21"/>
      <c r="E25" s="28"/>
      <c r="F25" s="29"/>
    </row>
    <row r="26" ht="21" customHeight="1" spans="1:6">
      <c r="A26" s="18" t="s">
        <v>25</v>
      </c>
      <c r="B26" s="19"/>
      <c r="C26" s="20"/>
      <c r="D26" s="21"/>
      <c r="E26" s="28"/>
      <c r="F26" s="29"/>
    </row>
    <row r="27" ht="21" customHeight="1" spans="1:6">
      <c r="A27" s="18" t="s">
        <v>26</v>
      </c>
      <c r="B27" s="19">
        <v>38501</v>
      </c>
      <c r="C27" s="20">
        <f>SUM(C28:C33)</f>
        <v>38501</v>
      </c>
      <c r="D27" s="21">
        <f>SUM(D28:D33)</f>
        <v>25431</v>
      </c>
      <c r="E27" s="28">
        <f>(C27/B27)*100</f>
        <v>100</v>
      </c>
      <c r="F27" s="29">
        <f t="shared" si="0"/>
        <v>151.393967991821</v>
      </c>
    </row>
    <row r="28" ht="21" customHeight="1" spans="1:6">
      <c r="A28" s="18" t="s">
        <v>10</v>
      </c>
      <c r="B28" s="19"/>
      <c r="C28" s="20">
        <v>869</v>
      </c>
      <c r="D28" s="21">
        <v>925</v>
      </c>
      <c r="E28" s="28"/>
      <c r="F28" s="29">
        <f t="shared" si="0"/>
        <v>93.9459459459459</v>
      </c>
    </row>
    <row r="29" ht="21" customHeight="1" spans="1:6">
      <c r="A29" s="18" t="s">
        <v>27</v>
      </c>
      <c r="B29" s="19"/>
      <c r="C29" s="20">
        <v>112</v>
      </c>
      <c r="D29" s="21">
        <v>164</v>
      </c>
      <c r="E29" s="28"/>
      <c r="F29" s="29">
        <f t="shared" si="0"/>
        <v>68.2926829268293</v>
      </c>
    </row>
    <row r="30" ht="21" customHeight="1" spans="1:6">
      <c r="A30" s="18" t="s">
        <v>28</v>
      </c>
      <c r="B30" s="19"/>
      <c r="C30" s="20">
        <v>157</v>
      </c>
      <c r="D30" s="21">
        <v>154</v>
      </c>
      <c r="E30" s="28"/>
      <c r="F30" s="29">
        <f t="shared" si="0"/>
        <v>101.948051948052</v>
      </c>
    </row>
    <row r="31" ht="21" customHeight="1" spans="1:6">
      <c r="A31" s="18" t="s">
        <v>29</v>
      </c>
      <c r="B31" s="19"/>
      <c r="C31" s="20">
        <v>225</v>
      </c>
      <c r="D31" s="21">
        <v>69</v>
      </c>
      <c r="E31" s="28"/>
      <c r="F31" s="29">
        <f t="shared" si="0"/>
        <v>326.086956521739</v>
      </c>
    </row>
    <row r="32" ht="21" customHeight="1" spans="1:6">
      <c r="A32" s="18" t="s">
        <v>15</v>
      </c>
      <c r="B32" s="19"/>
      <c r="C32" s="20">
        <v>1050</v>
      </c>
      <c r="D32" s="21">
        <v>2057</v>
      </c>
      <c r="E32" s="28"/>
      <c r="F32" s="29">
        <f t="shared" si="0"/>
        <v>51.045211473019</v>
      </c>
    </row>
    <row r="33" ht="21" customHeight="1" spans="1:6">
      <c r="A33" s="18" t="s">
        <v>30</v>
      </c>
      <c r="B33" s="19"/>
      <c r="C33" s="20">
        <v>36088</v>
      </c>
      <c r="D33" s="21">
        <v>22062</v>
      </c>
      <c r="E33" s="28"/>
      <c r="F33" s="29">
        <f t="shared" si="0"/>
        <v>163.575378478832</v>
      </c>
    </row>
    <row r="34" ht="21" customHeight="1" spans="1:6">
      <c r="A34" s="18" t="s">
        <v>31</v>
      </c>
      <c r="B34" s="19">
        <v>1436</v>
      </c>
      <c r="C34" s="20">
        <f>SUM(C35:C38)</f>
        <v>1436</v>
      </c>
      <c r="D34" s="21">
        <f>SUM(D35:D38)</f>
        <v>1907</v>
      </c>
      <c r="E34" s="28">
        <f>(C34/B34)*100</f>
        <v>100</v>
      </c>
      <c r="F34" s="29">
        <f t="shared" si="0"/>
        <v>75.301520713162</v>
      </c>
    </row>
    <row r="35" ht="21" customHeight="1" spans="1:6">
      <c r="A35" s="18" t="s">
        <v>10</v>
      </c>
      <c r="B35" s="19"/>
      <c r="C35" s="20">
        <v>995</v>
      </c>
      <c r="D35" s="21"/>
      <c r="E35" s="28"/>
      <c r="F35" s="29"/>
    </row>
    <row r="36" ht="21" customHeight="1" spans="1:6">
      <c r="A36" s="18" t="s">
        <v>11</v>
      </c>
      <c r="B36" s="19"/>
      <c r="C36" s="20"/>
      <c r="D36" s="21"/>
      <c r="E36" s="28"/>
      <c r="F36" s="29"/>
    </row>
    <row r="37" ht="21" customHeight="1" spans="1:6">
      <c r="A37" s="18" t="s">
        <v>32</v>
      </c>
      <c r="B37" s="19"/>
      <c r="C37" s="20"/>
      <c r="D37" s="21"/>
      <c r="E37" s="28"/>
      <c r="F37" s="29"/>
    </row>
    <row r="38" ht="21" customHeight="1" spans="1:6">
      <c r="A38" s="18" t="s">
        <v>33</v>
      </c>
      <c r="B38" s="19"/>
      <c r="C38" s="20">
        <v>441</v>
      </c>
      <c r="D38" s="21">
        <v>1907</v>
      </c>
      <c r="E38" s="28"/>
      <c r="F38" s="29">
        <f t="shared" si="0"/>
        <v>23.1253277399056</v>
      </c>
    </row>
    <row r="39" ht="21" customHeight="1" spans="1:6">
      <c r="A39" s="18" t="s">
        <v>34</v>
      </c>
      <c r="B39" s="19">
        <v>2257</v>
      </c>
      <c r="C39" s="20">
        <f>SUM(C40:C43)</f>
        <v>2252</v>
      </c>
      <c r="D39" s="21">
        <f>SUM(D40:D43)</f>
        <v>2118</v>
      </c>
      <c r="E39" s="28">
        <f>(C39/B39)*100</f>
        <v>99.7784669915818</v>
      </c>
      <c r="F39" s="29">
        <f t="shared" si="0"/>
        <v>106.32672332389</v>
      </c>
    </row>
    <row r="40" ht="21" customHeight="1" spans="1:6">
      <c r="A40" s="18" t="s">
        <v>10</v>
      </c>
      <c r="B40" s="19"/>
      <c r="C40" s="20">
        <v>426</v>
      </c>
      <c r="D40" s="21">
        <v>522</v>
      </c>
      <c r="E40" s="28"/>
      <c r="F40" s="29">
        <f t="shared" si="0"/>
        <v>81.6091954022989</v>
      </c>
    </row>
    <row r="41" ht="21" customHeight="1" spans="1:6">
      <c r="A41" s="18" t="s">
        <v>35</v>
      </c>
      <c r="B41" s="19"/>
      <c r="C41" s="20">
        <v>1792</v>
      </c>
      <c r="D41" s="21">
        <v>1582</v>
      </c>
      <c r="E41" s="28"/>
      <c r="F41" s="29">
        <f t="shared" si="0"/>
        <v>113.274336283186</v>
      </c>
    </row>
    <row r="42" ht="21" customHeight="1" spans="1:6">
      <c r="A42" s="18" t="s">
        <v>28</v>
      </c>
      <c r="B42" s="19"/>
      <c r="C42" s="20">
        <v>2</v>
      </c>
      <c r="D42" s="21">
        <v>2</v>
      </c>
      <c r="E42" s="28"/>
      <c r="F42" s="29">
        <f t="shared" si="0"/>
        <v>100</v>
      </c>
    </row>
    <row r="43" ht="21" customHeight="1" spans="1:6">
      <c r="A43" s="18" t="s">
        <v>36</v>
      </c>
      <c r="B43" s="19"/>
      <c r="C43" s="20">
        <v>32</v>
      </c>
      <c r="D43" s="21">
        <v>12</v>
      </c>
      <c r="E43" s="28"/>
      <c r="F43" s="29">
        <f t="shared" si="0"/>
        <v>266.666666666667</v>
      </c>
    </row>
    <row r="44" ht="21" customHeight="1" spans="1:6">
      <c r="A44" s="18" t="s">
        <v>37</v>
      </c>
      <c r="B44" s="19">
        <v>1232</v>
      </c>
      <c r="C44" s="20">
        <f>SUM(C45:C46)</f>
        <v>1232</v>
      </c>
      <c r="D44" s="21">
        <f>SUM(D45:D46)</f>
        <v>1290</v>
      </c>
      <c r="E44" s="28">
        <f>(C44/B44)*100</f>
        <v>100</v>
      </c>
      <c r="F44" s="29">
        <f t="shared" si="0"/>
        <v>95.5038759689922</v>
      </c>
    </row>
    <row r="45" ht="21" customHeight="1" spans="1:6">
      <c r="A45" s="18" t="s">
        <v>10</v>
      </c>
      <c r="B45" s="19"/>
      <c r="C45" s="20">
        <v>1150</v>
      </c>
      <c r="D45" s="21">
        <v>1163</v>
      </c>
      <c r="E45" s="28"/>
      <c r="F45" s="29">
        <f t="shared" si="0"/>
        <v>98.8822012037833</v>
      </c>
    </row>
    <row r="46" ht="21" customHeight="1" spans="1:6">
      <c r="A46" s="18" t="s">
        <v>38</v>
      </c>
      <c r="B46" s="19"/>
      <c r="C46" s="20">
        <v>82</v>
      </c>
      <c r="D46" s="21">
        <v>127</v>
      </c>
      <c r="E46" s="28"/>
      <c r="F46" s="29">
        <f t="shared" si="0"/>
        <v>64.5669291338583</v>
      </c>
    </row>
    <row r="47" ht="21" customHeight="1" spans="1:6">
      <c r="A47" s="18" t="s">
        <v>39</v>
      </c>
      <c r="B47" s="19">
        <v>7571</v>
      </c>
      <c r="C47" s="20">
        <f>SUM(C48:C50)</f>
        <v>7571</v>
      </c>
      <c r="D47" s="21">
        <f>SUM(D48:D50)</f>
        <v>2535</v>
      </c>
      <c r="E47" s="28">
        <f>(C47/B47)*100</f>
        <v>100</v>
      </c>
      <c r="F47" s="29">
        <f t="shared" si="0"/>
        <v>298.658777120316</v>
      </c>
    </row>
    <row r="48" ht="21" customHeight="1" spans="1:6">
      <c r="A48" s="18" t="s">
        <v>10</v>
      </c>
      <c r="B48" s="19"/>
      <c r="C48" s="20">
        <v>615</v>
      </c>
      <c r="D48" s="21">
        <v>641</v>
      </c>
      <c r="E48" s="28"/>
      <c r="F48" s="29">
        <f t="shared" si="0"/>
        <v>95.9438377535101</v>
      </c>
    </row>
    <row r="49" ht="21" customHeight="1" spans="1:6">
      <c r="A49" s="18" t="s">
        <v>40</v>
      </c>
      <c r="B49" s="19"/>
      <c r="C49" s="20">
        <v>6941</v>
      </c>
      <c r="D49" s="21">
        <v>1889</v>
      </c>
      <c r="E49" s="28"/>
      <c r="F49" s="29">
        <f t="shared" si="0"/>
        <v>367.443091582848</v>
      </c>
    </row>
    <row r="50" ht="21" customHeight="1" spans="1:6">
      <c r="A50" s="18" t="s">
        <v>41</v>
      </c>
      <c r="B50" s="19"/>
      <c r="C50" s="20">
        <v>15</v>
      </c>
      <c r="D50" s="21">
        <v>5</v>
      </c>
      <c r="E50" s="28"/>
      <c r="F50" s="29">
        <f t="shared" si="0"/>
        <v>300</v>
      </c>
    </row>
    <row r="51" ht="21" customHeight="1" spans="1:6">
      <c r="A51" s="18" t="s">
        <v>42</v>
      </c>
      <c r="B51" s="19">
        <v>46</v>
      </c>
      <c r="C51" s="20">
        <f>SUM(C52)</f>
        <v>46</v>
      </c>
      <c r="D51" s="21">
        <f>SUM(D52)</f>
        <v>101</v>
      </c>
      <c r="E51" s="28">
        <f>(C51/B51)*100</f>
        <v>100</v>
      </c>
      <c r="F51" s="29">
        <f t="shared" si="0"/>
        <v>45.5445544554455</v>
      </c>
    </row>
    <row r="52" ht="21" customHeight="1" spans="1:6">
      <c r="A52" s="18" t="s">
        <v>43</v>
      </c>
      <c r="B52" s="19"/>
      <c r="C52" s="20">
        <v>46</v>
      </c>
      <c r="D52" s="21">
        <v>101</v>
      </c>
      <c r="E52" s="28"/>
      <c r="F52" s="29">
        <f t="shared" si="0"/>
        <v>45.5445544554455</v>
      </c>
    </row>
    <row r="53" ht="21" customHeight="1" spans="1:6">
      <c r="A53" s="18" t="s">
        <v>44</v>
      </c>
      <c r="B53" s="19">
        <v>20</v>
      </c>
      <c r="C53" s="20">
        <f>SUM(C54)</f>
        <v>20</v>
      </c>
      <c r="D53" s="21">
        <f>SUM(D54)</f>
        <v>34</v>
      </c>
      <c r="E53" s="28">
        <f>(C53/B53)*100</f>
        <v>100</v>
      </c>
      <c r="F53" s="29">
        <f t="shared" si="0"/>
        <v>58.8235294117647</v>
      </c>
    </row>
    <row r="54" ht="21" customHeight="1" spans="1:6">
      <c r="A54" s="18" t="s">
        <v>45</v>
      </c>
      <c r="B54" s="19"/>
      <c r="C54" s="20">
        <v>20</v>
      </c>
      <c r="D54" s="21">
        <v>34</v>
      </c>
      <c r="E54" s="28"/>
      <c r="F54" s="29">
        <f t="shared" si="0"/>
        <v>58.8235294117647</v>
      </c>
    </row>
    <row r="55" ht="21" customHeight="1" spans="1:6">
      <c r="A55" s="18" t="s">
        <v>46</v>
      </c>
      <c r="B55" s="19">
        <v>13</v>
      </c>
      <c r="C55" s="20">
        <f>SUM(C56)</f>
        <v>13</v>
      </c>
      <c r="D55" s="21">
        <f>SUM(D56)</f>
        <v>8</v>
      </c>
      <c r="E55" s="28">
        <f>(C55/B55)*100</f>
        <v>100</v>
      </c>
      <c r="F55" s="29">
        <f t="shared" si="0"/>
        <v>162.5</v>
      </c>
    </row>
    <row r="56" ht="21" customHeight="1" spans="1:6">
      <c r="A56" s="18" t="s">
        <v>47</v>
      </c>
      <c r="B56" s="19"/>
      <c r="C56" s="20">
        <v>13</v>
      </c>
      <c r="D56" s="21">
        <v>8</v>
      </c>
      <c r="E56" s="28"/>
      <c r="F56" s="29">
        <f t="shared" si="0"/>
        <v>162.5</v>
      </c>
    </row>
    <row r="57" ht="21" customHeight="1" spans="1:6">
      <c r="A57" s="18" t="s">
        <v>48</v>
      </c>
      <c r="B57" s="19">
        <v>4093</v>
      </c>
      <c r="C57" s="20">
        <f>SUM(C58:C60)</f>
        <v>4093</v>
      </c>
      <c r="D57" s="21">
        <f>SUM(D58:D60)</f>
        <v>4714</v>
      </c>
      <c r="E57" s="28">
        <f>(C57/B57)*100</f>
        <v>100</v>
      </c>
      <c r="F57" s="29">
        <f t="shared" si="0"/>
        <v>86.8264743317777</v>
      </c>
    </row>
    <row r="58" ht="21" customHeight="1" spans="1:6">
      <c r="A58" s="18" t="s">
        <v>10</v>
      </c>
      <c r="B58" s="19"/>
      <c r="C58" s="20">
        <v>3780</v>
      </c>
      <c r="D58" s="21">
        <v>4420</v>
      </c>
      <c r="E58" s="28"/>
      <c r="F58" s="29">
        <f t="shared" si="0"/>
        <v>85.5203619909502</v>
      </c>
    </row>
    <row r="59" ht="21" customHeight="1" spans="1:6">
      <c r="A59" s="18" t="s">
        <v>11</v>
      </c>
      <c r="B59" s="19"/>
      <c r="C59" s="20">
        <v>2</v>
      </c>
      <c r="D59" s="21">
        <v>12</v>
      </c>
      <c r="E59" s="28"/>
      <c r="F59" s="29">
        <f t="shared" si="0"/>
        <v>16.6666666666667</v>
      </c>
    </row>
    <row r="60" ht="21" customHeight="1" spans="1:6">
      <c r="A60" s="18" t="s">
        <v>49</v>
      </c>
      <c r="B60" s="19"/>
      <c r="C60" s="20">
        <v>311</v>
      </c>
      <c r="D60" s="21">
        <v>282</v>
      </c>
      <c r="E60" s="28"/>
      <c r="F60" s="29">
        <f t="shared" si="0"/>
        <v>110.283687943262</v>
      </c>
    </row>
    <row r="61" ht="21" customHeight="1" spans="1:6">
      <c r="A61" s="18" t="s">
        <v>50</v>
      </c>
      <c r="B61" s="19">
        <v>5874</v>
      </c>
      <c r="C61" s="20">
        <f>SUM(C62:C63)</f>
        <v>5874</v>
      </c>
      <c r="D61" s="21">
        <f>SUM(D62:D63)</f>
        <v>5474</v>
      </c>
      <c r="E61" s="28">
        <f>(C61/B61)*100</f>
        <v>100</v>
      </c>
      <c r="F61" s="29">
        <f t="shared" si="0"/>
        <v>107.307270734381</v>
      </c>
    </row>
    <row r="62" ht="21" customHeight="1" spans="1:6">
      <c r="A62" s="18" t="s">
        <v>10</v>
      </c>
      <c r="B62" s="19"/>
      <c r="C62" s="20">
        <v>1081</v>
      </c>
      <c r="D62" s="21">
        <v>1081</v>
      </c>
      <c r="E62" s="28"/>
      <c r="F62" s="29">
        <f t="shared" si="0"/>
        <v>100</v>
      </c>
    </row>
    <row r="63" ht="21" customHeight="1" spans="1:6">
      <c r="A63" s="18" t="s">
        <v>51</v>
      </c>
      <c r="B63" s="19"/>
      <c r="C63" s="20">
        <v>4793</v>
      </c>
      <c r="D63" s="21">
        <v>4393</v>
      </c>
      <c r="E63" s="28"/>
      <c r="F63" s="29">
        <f t="shared" si="0"/>
        <v>109.105394946506</v>
      </c>
    </row>
    <row r="64" ht="21" customHeight="1" spans="1:6">
      <c r="A64" s="18" t="s">
        <v>52</v>
      </c>
      <c r="B64" s="19">
        <v>2587</v>
      </c>
      <c r="C64" s="20">
        <f>SUM(C65:C66)</f>
        <v>2574</v>
      </c>
      <c r="D64" s="21">
        <f>SUM(D65:D66)</f>
        <v>1674</v>
      </c>
      <c r="E64" s="28">
        <f>(C64/B64)*100</f>
        <v>99.4974874371859</v>
      </c>
      <c r="F64" s="29">
        <f t="shared" si="0"/>
        <v>153.763440860215</v>
      </c>
    </row>
    <row r="65" ht="21" customHeight="1" spans="1:6">
      <c r="A65" s="18" t="s">
        <v>10</v>
      </c>
      <c r="B65" s="19"/>
      <c r="C65" s="20">
        <v>1013</v>
      </c>
      <c r="D65" s="21">
        <v>1013</v>
      </c>
      <c r="E65" s="28"/>
      <c r="F65" s="29">
        <f t="shared" si="0"/>
        <v>100</v>
      </c>
    </row>
    <row r="66" ht="21" customHeight="1" spans="1:6">
      <c r="A66" s="18" t="s">
        <v>53</v>
      </c>
      <c r="B66" s="19"/>
      <c r="C66" s="20">
        <v>1561</v>
      </c>
      <c r="D66" s="21">
        <v>661</v>
      </c>
      <c r="E66" s="28"/>
      <c r="F66" s="29">
        <f t="shared" si="0"/>
        <v>236.157337367625</v>
      </c>
    </row>
    <row r="67" ht="21" customHeight="1" spans="1:6">
      <c r="A67" s="18" t="s">
        <v>54</v>
      </c>
      <c r="B67" s="19">
        <v>47</v>
      </c>
      <c r="C67" s="20">
        <f>SUM(C68:C70)</f>
        <v>47</v>
      </c>
      <c r="D67" s="21">
        <f>SUM(D69:D70)</f>
        <v>33</v>
      </c>
      <c r="E67" s="28">
        <f>(C67/B67)*100</f>
        <v>100</v>
      </c>
      <c r="F67" s="29">
        <f t="shared" si="0"/>
        <v>142.424242424242</v>
      </c>
    </row>
    <row r="68" ht="21" customHeight="1" spans="1:6">
      <c r="A68" s="18" t="s">
        <v>10</v>
      </c>
      <c r="B68" s="19"/>
      <c r="C68" s="20">
        <v>21</v>
      </c>
      <c r="D68" s="21"/>
      <c r="E68" s="28"/>
      <c r="F68" s="29"/>
    </row>
    <row r="69" ht="21" customHeight="1" spans="1:6">
      <c r="A69" s="18" t="s">
        <v>55</v>
      </c>
      <c r="B69" s="19"/>
      <c r="C69" s="20">
        <v>26</v>
      </c>
      <c r="D69" s="21">
        <v>33</v>
      </c>
      <c r="E69" s="28"/>
      <c r="F69" s="29">
        <f t="shared" si="0"/>
        <v>78.7878787878788</v>
      </c>
    </row>
    <row r="70" ht="21" customHeight="1" spans="1:6">
      <c r="A70" s="18" t="s">
        <v>56</v>
      </c>
      <c r="B70" s="19"/>
      <c r="C70" s="20"/>
      <c r="D70" s="21"/>
      <c r="E70" s="28"/>
      <c r="F70" s="29"/>
    </row>
    <row r="71" ht="21" customHeight="1" spans="1:6">
      <c r="A71" s="18" t="s">
        <v>57</v>
      </c>
      <c r="B71" s="19">
        <v>54</v>
      </c>
      <c r="C71" s="20">
        <f>SUM(C72:C73)</f>
        <v>54</v>
      </c>
      <c r="D71" s="21">
        <f>SUM(D72:D73)</f>
        <v>44</v>
      </c>
      <c r="E71" s="28">
        <f>(C71/B71)*100</f>
        <v>100</v>
      </c>
      <c r="F71" s="29">
        <f t="shared" ref="F71:F134" si="1">(C71/D71)*100</f>
        <v>122.727272727273</v>
      </c>
    </row>
    <row r="72" ht="21" customHeight="1" spans="1:6">
      <c r="A72" s="18" t="s">
        <v>58</v>
      </c>
      <c r="B72" s="19"/>
      <c r="C72" s="20">
        <v>3</v>
      </c>
      <c r="D72" s="21">
        <v>7</v>
      </c>
      <c r="E72" s="28"/>
      <c r="F72" s="29">
        <f t="shared" si="1"/>
        <v>42.8571428571429</v>
      </c>
    </row>
    <row r="73" ht="21" customHeight="1" spans="1:6">
      <c r="A73" s="18" t="s">
        <v>59</v>
      </c>
      <c r="B73" s="19"/>
      <c r="C73" s="20">
        <v>51</v>
      </c>
      <c r="D73" s="21">
        <v>37</v>
      </c>
      <c r="E73" s="28"/>
      <c r="F73" s="29">
        <f t="shared" si="1"/>
        <v>137.837837837838</v>
      </c>
    </row>
    <row r="74" ht="21" customHeight="1" spans="1:6">
      <c r="A74" s="18" t="s">
        <v>60</v>
      </c>
      <c r="B74" s="19">
        <v>111</v>
      </c>
      <c r="C74" s="20">
        <f>SUM(C75:C76)</f>
        <v>110</v>
      </c>
      <c r="D74" s="21">
        <f>SUM(D75:D76)</f>
        <v>111</v>
      </c>
      <c r="E74" s="28">
        <f>(C74/B74)*100</f>
        <v>99.0990990990991</v>
      </c>
      <c r="F74" s="29">
        <f t="shared" si="1"/>
        <v>99.0990990990991</v>
      </c>
    </row>
    <row r="75" ht="21" customHeight="1" spans="1:6">
      <c r="A75" s="18" t="s">
        <v>11</v>
      </c>
      <c r="B75" s="19"/>
      <c r="C75" s="20">
        <v>108</v>
      </c>
      <c r="D75" s="21">
        <v>104</v>
      </c>
      <c r="E75" s="28"/>
      <c r="F75" s="29">
        <f t="shared" si="1"/>
        <v>103.846153846154</v>
      </c>
    </row>
    <row r="76" ht="21" customHeight="1" spans="1:6">
      <c r="A76" s="18" t="s">
        <v>61</v>
      </c>
      <c r="B76" s="19"/>
      <c r="C76" s="20">
        <v>2</v>
      </c>
      <c r="D76" s="21">
        <v>7</v>
      </c>
      <c r="E76" s="28"/>
      <c r="F76" s="29">
        <f t="shared" si="1"/>
        <v>28.5714285714286</v>
      </c>
    </row>
    <row r="77" ht="21" customHeight="1" spans="1:6">
      <c r="A77" s="18" t="s">
        <v>62</v>
      </c>
      <c r="B77" s="19">
        <v>2675</v>
      </c>
      <c r="C77" s="20">
        <f>SUM(C78:C85)</f>
        <v>2674</v>
      </c>
      <c r="D77" s="21">
        <f>SUM(D78:D85)</f>
        <v>2357</v>
      </c>
      <c r="E77" s="28">
        <f>(C77/B77)*100</f>
        <v>99.9626168224299</v>
      </c>
      <c r="F77" s="29">
        <f t="shared" si="1"/>
        <v>113.449299957573</v>
      </c>
    </row>
    <row r="78" ht="21" customHeight="1" spans="1:6">
      <c r="A78" s="18" t="s">
        <v>10</v>
      </c>
      <c r="B78" s="19"/>
      <c r="C78" s="20">
        <v>1552</v>
      </c>
      <c r="D78" s="21">
        <v>1318</v>
      </c>
      <c r="E78" s="28"/>
      <c r="F78" s="29">
        <f t="shared" si="1"/>
        <v>117.754172989378</v>
      </c>
    </row>
    <row r="79" ht="21" customHeight="1" spans="1:6">
      <c r="A79" s="18" t="s">
        <v>63</v>
      </c>
      <c r="B79" s="19"/>
      <c r="C79" s="20">
        <v>291</v>
      </c>
      <c r="D79" s="21">
        <v>241</v>
      </c>
      <c r="E79" s="28"/>
      <c r="F79" s="29">
        <f t="shared" si="1"/>
        <v>120.746887966805</v>
      </c>
    </row>
    <row r="80" ht="21" customHeight="1" spans="1:6">
      <c r="A80" s="18" t="s">
        <v>64</v>
      </c>
      <c r="B80" s="19"/>
      <c r="C80" s="20">
        <v>40</v>
      </c>
      <c r="D80" s="21">
        <v>54</v>
      </c>
      <c r="E80" s="28"/>
      <c r="F80" s="29">
        <f t="shared" si="1"/>
        <v>74.0740740740741</v>
      </c>
    </row>
    <row r="81" ht="21" customHeight="1" spans="1:6">
      <c r="A81" s="18" t="s">
        <v>65</v>
      </c>
      <c r="B81" s="19"/>
      <c r="C81" s="20">
        <v>134</v>
      </c>
      <c r="D81" s="21">
        <v>108</v>
      </c>
      <c r="E81" s="28"/>
      <c r="F81" s="29">
        <f t="shared" si="1"/>
        <v>124.074074074074</v>
      </c>
    </row>
    <row r="82" ht="21" customHeight="1" spans="1:6">
      <c r="A82" s="18" t="s">
        <v>66</v>
      </c>
      <c r="B82" s="19"/>
      <c r="C82" s="20">
        <v>31</v>
      </c>
      <c r="D82" s="21"/>
      <c r="E82" s="28"/>
      <c r="F82" s="29"/>
    </row>
    <row r="83" ht="21" customHeight="1" spans="1:6">
      <c r="A83" s="18" t="s">
        <v>67</v>
      </c>
      <c r="B83" s="19"/>
      <c r="C83" s="20">
        <v>108</v>
      </c>
      <c r="D83" s="21">
        <v>81</v>
      </c>
      <c r="E83" s="28"/>
      <c r="F83" s="29">
        <f t="shared" si="1"/>
        <v>133.333333333333</v>
      </c>
    </row>
    <row r="84" ht="21" customHeight="1" spans="1:6">
      <c r="A84" s="18" t="s">
        <v>68</v>
      </c>
      <c r="B84" s="19"/>
      <c r="C84" s="20">
        <v>161</v>
      </c>
      <c r="D84" s="21">
        <v>152</v>
      </c>
      <c r="E84" s="28"/>
      <c r="F84" s="29">
        <f t="shared" si="1"/>
        <v>105.921052631579</v>
      </c>
    </row>
    <row r="85" ht="21" customHeight="1" spans="1:6">
      <c r="A85" s="18" t="s">
        <v>69</v>
      </c>
      <c r="B85" s="19"/>
      <c r="C85" s="20">
        <v>357</v>
      </c>
      <c r="D85" s="21">
        <v>403</v>
      </c>
      <c r="E85" s="28"/>
      <c r="F85" s="29">
        <f t="shared" si="1"/>
        <v>88.5856079404466</v>
      </c>
    </row>
    <row r="86" ht="21" customHeight="1" spans="1:6">
      <c r="A86" s="18" t="s">
        <v>70</v>
      </c>
      <c r="B86" s="19">
        <v>1018</v>
      </c>
      <c r="C86" s="20">
        <f>SUM(C87)</f>
        <v>1018</v>
      </c>
      <c r="D86" s="21">
        <f>SUM(D87)</f>
        <v>701</v>
      </c>
      <c r="E86" s="28">
        <f>(C86/B86)*100</f>
        <v>100</v>
      </c>
      <c r="F86" s="29">
        <f t="shared" si="1"/>
        <v>145.221112696148</v>
      </c>
    </row>
    <row r="87" ht="21" customHeight="1" spans="1:6">
      <c r="A87" s="18" t="s">
        <v>71</v>
      </c>
      <c r="B87" s="19"/>
      <c r="C87" s="20">
        <v>1018</v>
      </c>
      <c r="D87" s="21">
        <v>701</v>
      </c>
      <c r="E87" s="28"/>
      <c r="F87" s="29">
        <f t="shared" si="1"/>
        <v>145.221112696148</v>
      </c>
    </row>
    <row r="88" ht="21" customHeight="1" spans="1:6">
      <c r="A88" s="14" t="s">
        <v>72</v>
      </c>
      <c r="B88" s="15">
        <v>66</v>
      </c>
      <c r="C88" s="16">
        <v>66</v>
      </c>
      <c r="D88" s="17"/>
      <c r="E88" s="26">
        <f>(C88/B88)*100</f>
        <v>100</v>
      </c>
      <c r="F88" s="29"/>
    </row>
    <row r="89" ht="21" customHeight="1" spans="1:6">
      <c r="A89" s="14" t="s">
        <v>73</v>
      </c>
      <c r="B89" s="15">
        <v>28085</v>
      </c>
      <c r="C89" s="16">
        <v>27828</v>
      </c>
      <c r="D89" s="17">
        <v>28513</v>
      </c>
      <c r="E89" s="26">
        <f>(C89/B89)*100</f>
        <v>99.0849207762151</v>
      </c>
      <c r="F89" s="29">
        <f t="shared" si="1"/>
        <v>97.597587065549</v>
      </c>
    </row>
    <row r="90" ht="21" customHeight="1" spans="1:6">
      <c r="A90" s="14" t="s">
        <v>74</v>
      </c>
      <c r="B90" s="15">
        <f>SUM(B91:B112)</f>
        <v>101647</v>
      </c>
      <c r="C90" s="16">
        <f>C91+C94+C100+C106+C111+C102</f>
        <v>88237</v>
      </c>
      <c r="D90" s="17">
        <f>D91+D94+D100+D106+D111+D102+D104</f>
        <v>79284</v>
      </c>
      <c r="E90" s="26">
        <f>(C90/B90)*100</f>
        <v>86.8072840319931</v>
      </c>
      <c r="F90" s="29">
        <f t="shared" si="1"/>
        <v>111.292316230261</v>
      </c>
    </row>
    <row r="91" ht="21" customHeight="1" spans="1:6">
      <c r="A91" s="18" t="s">
        <v>75</v>
      </c>
      <c r="B91" s="19">
        <v>1072</v>
      </c>
      <c r="C91" s="20">
        <f>SUM(C92:C93)</f>
        <v>1072</v>
      </c>
      <c r="D91" s="21">
        <f>SUM(D92:D93)</f>
        <v>777</v>
      </c>
      <c r="E91" s="28">
        <f>(C91/B91)*100</f>
        <v>100</v>
      </c>
      <c r="F91" s="29">
        <f t="shared" si="1"/>
        <v>137.966537966538</v>
      </c>
    </row>
    <row r="92" ht="21" customHeight="1" spans="1:6">
      <c r="A92" s="18" t="s">
        <v>10</v>
      </c>
      <c r="B92" s="19"/>
      <c r="C92" s="20">
        <v>1058</v>
      </c>
      <c r="D92" s="21">
        <v>751</v>
      </c>
      <c r="E92" s="28"/>
      <c r="F92" s="29">
        <f t="shared" si="1"/>
        <v>140.878828229028</v>
      </c>
    </row>
    <row r="93" ht="21" customHeight="1" spans="1:6">
      <c r="A93" s="18" t="s">
        <v>76</v>
      </c>
      <c r="B93" s="19"/>
      <c r="C93" s="20">
        <v>14</v>
      </c>
      <c r="D93" s="21">
        <v>26</v>
      </c>
      <c r="E93" s="28"/>
      <c r="F93" s="29">
        <f t="shared" si="1"/>
        <v>53.8461538461538</v>
      </c>
    </row>
    <row r="94" ht="21" customHeight="1" spans="1:6">
      <c r="A94" s="18" t="s">
        <v>77</v>
      </c>
      <c r="B94" s="19">
        <v>86210</v>
      </c>
      <c r="C94" s="20">
        <f>SUM(C95:C99)</f>
        <v>83685</v>
      </c>
      <c r="D94" s="21">
        <f>SUM(D95:D99)</f>
        <v>74154</v>
      </c>
      <c r="E94" s="28">
        <f>(C94/B94)*100</f>
        <v>97.0711054402041</v>
      </c>
      <c r="F94" s="29">
        <f t="shared" si="1"/>
        <v>112.852981632818</v>
      </c>
    </row>
    <row r="95" ht="21" customHeight="1" spans="1:6">
      <c r="A95" s="18" t="s">
        <v>78</v>
      </c>
      <c r="B95" s="19"/>
      <c r="C95" s="20">
        <v>8844</v>
      </c>
      <c r="D95" s="21">
        <v>8911</v>
      </c>
      <c r="E95" s="28"/>
      <c r="F95" s="29">
        <f t="shared" si="1"/>
        <v>99.2481203007519</v>
      </c>
    </row>
    <row r="96" ht="21" customHeight="1" spans="1:6">
      <c r="A96" s="18" t="s">
        <v>79</v>
      </c>
      <c r="B96" s="19"/>
      <c r="C96" s="20">
        <v>33904</v>
      </c>
      <c r="D96" s="21">
        <v>27769</v>
      </c>
      <c r="E96" s="28"/>
      <c r="F96" s="29">
        <f t="shared" si="1"/>
        <v>122.092981382117</v>
      </c>
    </row>
    <row r="97" ht="21" customHeight="1" spans="1:6">
      <c r="A97" s="18" t="s">
        <v>80</v>
      </c>
      <c r="B97" s="19"/>
      <c r="C97" s="20">
        <v>12219</v>
      </c>
      <c r="D97" s="21">
        <v>6240</v>
      </c>
      <c r="E97" s="28"/>
      <c r="F97" s="29">
        <f t="shared" si="1"/>
        <v>195.817307692308</v>
      </c>
    </row>
    <row r="98" ht="21" customHeight="1" spans="1:6">
      <c r="A98" s="18" t="s">
        <v>81</v>
      </c>
      <c r="B98" s="19"/>
      <c r="C98" s="20">
        <v>4306</v>
      </c>
      <c r="D98" s="21">
        <v>3699</v>
      </c>
      <c r="E98" s="28"/>
      <c r="F98" s="29">
        <f t="shared" si="1"/>
        <v>116.409840497432</v>
      </c>
    </row>
    <row r="99" ht="21" customHeight="1" spans="1:6">
      <c r="A99" s="18" t="s">
        <v>82</v>
      </c>
      <c r="B99" s="19"/>
      <c r="C99" s="20">
        <v>24412</v>
      </c>
      <c r="D99" s="21">
        <v>27535</v>
      </c>
      <c r="E99" s="28"/>
      <c r="F99" s="29">
        <f t="shared" si="1"/>
        <v>88.658071545306</v>
      </c>
    </row>
    <row r="100" ht="21" customHeight="1" spans="1:6">
      <c r="A100" s="18" t="s">
        <v>83</v>
      </c>
      <c r="B100" s="19">
        <v>142</v>
      </c>
      <c r="C100" s="20">
        <f>SUM(C101)</f>
        <v>121</v>
      </c>
      <c r="D100" s="21">
        <f>SUM(D101)</f>
        <v>42</v>
      </c>
      <c r="E100" s="28">
        <f>(C100/B100)*100</f>
        <v>85.2112676056338</v>
      </c>
      <c r="F100" s="29">
        <f t="shared" si="1"/>
        <v>288.095238095238</v>
      </c>
    </row>
    <row r="101" ht="21" customHeight="1" spans="1:6">
      <c r="A101" s="18" t="s">
        <v>84</v>
      </c>
      <c r="B101" s="19"/>
      <c r="C101" s="20">
        <v>121</v>
      </c>
      <c r="D101" s="21">
        <v>42</v>
      </c>
      <c r="E101" s="28"/>
      <c r="F101" s="29">
        <f t="shared" si="1"/>
        <v>288.095238095238</v>
      </c>
    </row>
    <row r="102" ht="21" customHeight="1" spans="1:6">
      <c r="A102" s="18" t="s">
        <v>85</v>
      </c>
      <c r="B102" s="19">
        <v>13</v>
      </c>
      <c r="C102" s="20">
        <f>SUM(C103)</f>
        <v>13</v>
      </c>
      <c r="D102" s="21">
        <f>SUM(D103)</f>
        <v>4</v>
      </c>
      <c r="E102" s="28">
        <f>(C102/B102)*100</f>
        <v>100</v>
      </c>
      <c r="F102" s="29">
        <f t="shared" si="1"/>
        <v>325</v>
      </c>
    </row>
    <row r="103" ht="21" customHeight="1" spans="1:6">
      <c r="A103" s="18" t="s">
        <v>86</v>
      </c>
      <c r="B103" s="19"/>
      <c r="C103" s="20">
        <v>13</v>
      </c>
      <c r="D103" s="21">
        <v>4</v>
      </c>
      <c r="E103" s="28"/>
      <c r="F103" s="29">
        <f t="shared" si="1"/>
        <v>325</v>
      </c>
    </row>
    <row r="104" ht="21" customHeight="1" spans="1:6">
      <c r="A104" s="18" t="s">
        <v>87</v>
      </c>
      <c r="B104" s="19"/>
      <c r="C104" s="20"/>
      <c r="D104" s="21">
        <f>SUM(D105)</f>
        <v>57</v>
      </c>
      <c r="E104" s="28"/>
      <c r="F104" s="29"/>
    </row>
    <row r="105" ht="21" customHeight="1" spans="1:6">
      <c r="A105" s="18" t="s">
        <v>88</v>
      </c>
      <c r="B105" s="19"/>
      <c r="C105" s="20"/>
      <c r="D105" s="21">
        <v>57</v>
      </c>
      <c r="E105" s="28"/>
      <c r="F105" s="29"/>
    </row>
    <row r="106" ht="21" customHeight="1" spans="1:6">
      <c r="A106" s="18" t="s">
        <v>89</v>
      </c>
      <c r="B106" s="19">
        <v>14210</v>
      </c>
      <c r="C106" s="20">
        <f>SUM(C107:C110)</f>
        <v>3346</v>
      </c>
      <c r="D106" s="21">
        <f>SUM(D107:D110)</f>
        <v>4250</v>
      </c>
      <c r="E106" s="28">
        <f>(C106/B106)*100</f>
        <v>23.5467980295567</v>
      </c>
      <c r="F106" s="29">
        <f t="shared" si="1"/>
        <v>78.7294117647059</v>
      </c>
    </row>
    <row r="107" ht="21" customHeight="1" spans="1:6">
      <c r="A107" s="18" t="s">
        <v>90</v>
      </c>
      <c r="B107" s="19"/>
      <c r="C107" s="20">
        <v>3346</v>
      </c>
      <c r="D107" s="21"/>
      <c r="E107" s="28"/>
      <c r="F107" s="29"/>
    </row>
    <row r="108" ht="21" customHeight="1" spans="1:6">
      <c r="A108" s="18" t="s">
        <v>91</v>
      </c>
      <c r="B108" s="19"/>
      <c r="C108" s="20"/>
      <c r="D108" s="21">
        <v>2150</v>
      </c>
      <c r="E108" s="28"/>
      <c r="F108" s="29"/>
    </row>
    <row r="109" ht="21" customHeight="1" spans="1:6">
      <c r="A109" s="18" t="s">
        <v>92</v>
      </c>
      <c r="B109" s="19"/>
      <c r="C109" s="20"/>
      <c r="D109" s="21">
        <v>600</v>
      </c>
      <c r="E109" s="28"/>
      <c r="F109" s="29"/>
    </row>
    <row r="110" ht="21" customHeight="1" spans="1:6">
      <c r="A110" s="18" t="s">
        <v>93</v>
      </c>
      <c r="B110" s="19"/>
      <c r="C110" s="20"/>
      <c r="D110" s="21">
        <v>1500</v>
      </c>
      <c r="E110" s="28"/>
      <c r="F110" s="29"/>
    </row>
    <row r="111" ht="21" customHeight="1" spans="1:6">
      <c r="A111" s="18" t="s">
        <v>94</v>
      </c>
      <c r="B111" s="19"/>
      <c r="C111" s="20"/>
      <c r="D111" s="21"/>
      <c r="E111" s="28"/>
      <c r="F111" s="29"/>
    </row>
    <row r="112" ht="21" customHeight="1" spans="1:6">
      <c r="A112" s="18" t="s">
        <v>95</v>
      </c>
      <c r="B112" s="19"/>
      <c r="C112" s="20"/>
      <c r="D112" s="21"/>
      <c r="E112" s="28"/>
      <c r="F112" s="29"/>
    </row>
    <row r="113" ht="21" customHeight="1" spans="1:6">
      <c r="A113" s="14" t="s">
        <v>96</v>
      </c>
      <c r="B113" s="15">
        <f>SUM(B114:B139)</f>
        <v>22908</v>
      </c>
      <c r="C113" s="16">
        <f>C114+C121+C123+C126+C130+C133+C137+C117</f>
        <v>22888</v>
      </c>
      <c r="D113" s="17">
        <f>D114+D121+D123+D126+D130+D133+D137</f>
        <v>27209</v>
      </c>
      <c r="E113" s="26">
        <f>(C113/B113)*100</f>
        <v>99.912694255282</v>
      </c>
      <c r="F113" s="29">
        <f t="shared" si="1"/>
        <v>84.119225256349</v>
      </c>
    </row>
    <row r="114" ht="21" customHeight="1" spans="1:6">
      <c r="A114" s="18" t="s">
        <v>97</v>
      </c>
      <c r="B114" s="19">
        <v>6617</v>
      </c>
      <c r="C114" s="20">
        <f>SUM(C115:C116)</f>
        <v>6617</v>
      </c>
      <c r="D114" s="21">
        <f>SUM(D115:D116)</f>
        <v>6895</v>
      </c>
      <c r="E114" s="28">
        <f>(C114/B114)*100</f>
        <v>100</v>
      </c>
      <c r="F114" s="29">
        <f t="shared" si="1"/>
        <v>95.9680928208847</v>
      </c>
    </row>
    <row r="115" ht="21" customHeight="1" spans="1:6">
      <c r="A115" s="18" t="s">
        <v>10</v>
      </c>
      <c r="B115" s="19"/>
      <c r="C115" s="20">
        <v>378</v>
      </c>
      <c r="D115" s="21">
        <v>424</v>
      </c>
      <c r="E115" s="28"/>
      <c r="F115" s="29">
        <f t="shared" si="1"/>
        <v>89.1509433962264</v>
      </c>
    </row>
    <row r="116" ht="21" customHeight="1" spans="1:6">
      <c r="A116" s="18" t="s">
        <v>98</v>
      </c>
      <c r="B116" s="19"/>
      <c r="C116" s="20">
        <v>6239</v>
      </c>
      <c r="D116" s="21">
        <v>6471</v>
      </c>
      <c r="E116" s="28"/>
      <c r="F116" s="29">
        <f t="shared" si="1"/>
        <v>96.414773605316</v>
      </c>
    </row>
    <row r="117" ht="21" customHeight="1" spans="1:6">
      <c r="A117" s="18" t="s">
        <v>99</v>
      </c>
      <c r="B117" s="19">
        <v>772</v>
      </c>
      <c r="C117" s="20">
        <f>SUM(C118:C120)</f>
        <v>772</v>
      </c>
      <c r="D117" s="21"/>
      <c r="E117" s="28">
        <f>(C117/B117)*100</f>
        <v>100</v>
      </c>
      <c r="F117" s="29"/>
    </row>
    <row r="118" ht="21" customHeight="1" spans="1:6">
      <c r="A118" s="18" t="s">
        <v>100</v>
      </c>
      <c r="B118" s="19"/>
      <c r="C118" s="20">
        <v>5</v>
      </c>
      <c r="D118" s="21"/>
      <c r="E118" s="28"/>
      <c r="F118" s="29"/>
    </row>
    <row r="119" ht="21" customHeight="1" spans="1:6">
      <c r="A119" s="18" t="s">
        <v>101</v>
      </c>
      <c r="B119" s="19"/>
      <c r="C119" s="20">
        <v>752</v>
      </c>
      <c r="D119" s="21"/>
      <c r="E119" s="28"/>
      <c r="F119" s="29"/>
    </row>
    <row r="120" ht="21" customHeight="1" spans="1:6">
      <c r="A120" s="18" t="s">
        <v>102</v>
      </c>
      <c r="B120" s="19"/>
      <c r="C120" s="20">
        <v>15</v>
      </c>
      <c r="D120" s="21"/>
      <c r="E120" s="28"/>
      <c r="F120" s="29"/>
    </row>
    <row r="121" ht="21" customHeight="1" spans="1:6">
      <c r="A121" s="18" t="s">
        <v>103</v>
      </c>
      <c r="B121" s="19">
        <v>140</v>
      </c>
      <c r="C121" s="20">
        <f>SUM(C122)</f>
        <v>140</v>
      </c>
      <c r="D121" s="21"/>
      <c r="E121" s="28">
        <f>(C121/B121)*100</f>
        <v>100</v>
      </c>
      <c r="F121" s="29"/>
    </row>
    <row r="122" ht="21" customHeight="1" spans="1:6">
      <c r="A122" s="18" t="s">
        <v>104</v>
      </c>
      <c r="B122" s="19"/>
      <c r="C122" s="20">
        <v>140</v>
      </c>
      <c r="D122" s="21"/>
      <c r="E122" s="28"/>
      <c r="F122" s="29"/>
    </row>
    <row r="123" ht="21" customHeight="1" spans="1:6">
      <c r="A123" s="18" t="s">
        <v>105</v>
      </c>
      <c r="B123" s="19">
        <v>6782</v>
      </c>
      <c r="C123" s="20">
        <f>SUM(C124:C125)</f>
        <v>6782</v>
      </c>
      <c r="D123" s="21"/>
      <c r="E123" s="28">
        <f>(C123/B123)*100</f>
        <v>100</v>
      </c>
      <c r="F123" s="29"/>
    </row>
    <row r="124" ht="21" customHeight="1" spans="1:6">
      <c r="A124" s="18" t="s">
        <v>106</v>
      </c>
      <c r="B124" s="19"/>
      <c r="C124" s="20">
        <v>18</v>
      </c>
      <c r="D124" s="21"/>
      <c r="E124" s="28"/>
      <c r="F124" s="29"/>
    </row>
    <row r="125" ht="21" customHeight="1" spans="1:6">
      <c r="A125" s="18" t="s">
        <v>107</v>
      </c>
      <c r="B125" s="19"/>
      <c r="C125" s="20">
        <v>6764</v>
      </c>
      <c r="D125" s="21"/>
      <c r="E125" s="28"/>
      <c r="F125" s="29"/>
    </row>
    <row r="126" ht="21" customHeight="1" spans="1:6">
      <c r="A126" s="18" t="s">
        <v>108</v>
      </c>
      <c r="B126" s="19">
        <v>3765</v>
      </c>
      <c r="C126" s="20">
        <f>SUM(C127:C129)</f>
        <v>3745</v>
      </c>
      <c r="D126" s="21">
        <f>SUM(D127:D129)</f>
        <v>3646</v>
      </c>
      <c r="E126" s="28">
        <f>(C126/B126)*100</f>
        <v>99.468791500664</v>
      </c>
      <c r="F126" s="29">
        <f t="shared" si="1"/>
        <v>102.715304443225</v>
      </c>
    </row>
    <row r="127" ht="21" customHeight="1" spans="1:6">
      <c r="A127" s="18" t="s">
        <v>109</v>
      </c>
      <c r="B127" s="19"/>
      <c r="C127" s="20">
        <v>745</v>
      </c>
      <c r="D127" s="21"/>
      <c r="E127" s="28"/>
      <c r="F127" s="29"/>
    </row>
    <row r="128" ht="21" customHeight="1" spans="1:6">
      <c r="A128" s="18" t="s">
        <v>110</v>
      </c>
      <c r="B128" s="19"/>
      <c r="C128" s="20"/>
      <c r="D128" s="21">
        <v>545</v>
      </c>
      <c r="E128" s="28"/>
      <c r="F128" s="29"/>
    </row>
    <row r="129" ht="21" customHeight="1" spans="1:6">
      <c r="A129" s="18" t="s">
        <v>111</v>
      </c>
      <c r="B129" s="19"/>
      <c r="C129" s="20">
        <v>3000</v>
      </c>
      <c r="D129" s="21">
        <v>3101</v>
      </c>
      <c r="E129" s="28"/>
      <c r="F129" s="29">
        <f t="shared" si="1"/>
        <v>96.7429861335053</v>
      </c>
    </row>
    <row r="130" ht="21" customHeight="1" spans="1:6">
      <c r="A130" s="18" t="s">
        <v>112</v>
      </c>
      <c r="B130" s="19">
        <v>77</v>
      </c>
      <c r="C130" s="20">
        <f>SUM(C131:C132)</f>
        <v>77</v>
      </c>
      <c r="D130" s="21">
        <f>SUM(D131)</f>
        <v>4</v>
      </c>
      <c r="E130" s="28">
        <f>(C130/B130)*100</f>
        <v>100</v>
      </c>
      <c r="F130" s="29">
        <f t="shared" si="1"/>
        <v>1925</v>
      </c>
    </row>
    <row r="131" ht="21" customHeight="1" spans="1:6">
      <c r="A131" s="18" t="s">
        <v>113</v>
      </c>
      <c r="B131" s="19"/>
      <c r="C131" s="20">
        <v>59</v>
      </c>
      <c r="D131" s="21">
        <v>4</v>
      </c>
      <c r="E131" s="28"/>
      <c r="F131" s="29">
        <f t="shared" si="1"/>
        <v>1475</v>
      </c>
    </row>
    <row r="132" ht="21" customHeight="1" spans="1:6">
      <c r="A132" s="18" t="s">
        <v>114</v>
      </c>
      <c r="B132" s="19"/>
      <c r="C132" s="20">
        <v>18</v>
      </c>
      <c r="D132" s="21"/>
      <c r="E132" s="28"/>
      <c r="F132" s="29"/>
    </row>
    <row r="133" ht="21" customHeight="1" spans="1:6">
      <c r="A133" s="18" t="s">
        <v>115</v>
      </c>
      <c r="B133" s="19">
        <v>1728</v>
      </c>
      <c r="C133" s="20">
        <f>SUM(C134:C136)</f>
        <v>1728</v>
      </c>
      <c r="D133" s="21">
        <f>SUM(D134:D136)</f>
        <v>3600</v>
      </c>
      <c r="E133" s="28">
        <f>(C133/B133)*100</f>
        <v>100</v>
      </c>
      <c r="F133" s="29">
        <f t="shared" si="1"/>
        <v>48</v>
      </c>
    </row>
    <row r="134" ht="21" customHeight="1" spans="1:6">
      <c r="A134" s="18" t="s">
        <v>116</v>
      </c>
      <c r="B134" s="19"/>
      <c r="C134" s="20">
        <v>1688</v>
      </c>
      <c r="D134" s="21">
        <v>2900</v>
      </c>
      <c r="E134" s="28"/>
      <c r="F134" s="29">
        <f t="shared" si="1"/>
        <v>58.2068965517241</v>
      </c>
    </row>
    <row r="135" ht="21" customHeight="1" spans="1:6">
      <c r="A135" s="18" t="s">
        <v>117</v>
      </c>
      <c r="B135" s="19"/>
      <c r="C135" s="20">
        <v>40</v>
      </c>
      <c r="D135" s="21"/>
      <c r="E135" s="28"/>
      <c r="F135" s="29"/>
    </row>
    <row r="136" ht="21" customHeight="1" spans="1:6">
      <c r="A136" s="18" t="s">
        <v>118</v>
      </c>
      <c r="B136" s="19"/>
      <c r="C136" s="20"/>
      <c r="D136" s="21">
        <v>700</v>
      </c>
      <c r="E136" s="28"/>
      <c r="F136" s="29"/>
    </row>
    <row r="137" ht="21" customHeight="1" spans="1:6">
      <c r="A137" s="18" t="s">
        <v>119</v>
      </c>
      <c r="B137" s="19">
        <v>3027</v>
      </c>
      <c r="C137" s="20">
        <f>SUM(C138:C139)</f>
        <v>3027</v>
      </c>
      <c r="D137" s="21">
        <f>SUM(D138:D139)</f>
        <v>13064</v>
      </c>
      <c r="E137" s="28">
        <f>(C137/B137)*100</f>
        <v>100</v>
      </c>
      <c r="F137" s="29">
        <f t="shared" ref="F135:F198" si="2">(C137/D137)*100</f>
        <v>23.1705450091855</v>
      </c>
    </row>
    <row r="138" ht="21" customHeight="1" spans="1:6">
      <c r="A138" s="18" t="s">
        <v>120</v>
      </c>
      <c r="B138" s="19"/>
      <c r="C138" s="20">
        <v>2555</v>
      </c>
      <c r="D138" s="21">
        <v>10068</v>
      </c>
      <c r="E138" s="28"/>
      <c r="F138" s="29">
        <f t="shared" si="2"/>
        <v>25.3774334525228</v>
      </c>
    </row>
    <row r="139" ht="21" customHeight="1" spans="1:6">
      <c r="A139" s="18" t="s">
        <v>121</v>
      </c>
      <c r="B139" s="19"/>
      <c r="C139" s="20">
        <v>472</v>
      </c>
      <c r="D139" s="21">
        <v>2996</v>
      </c>
      <c r="E139" s="28"/>
      <c r="F139" s="29">
        <f t="shared" si="2"/>
        <v>15.7543391188251</v>
      </c>
    </row>
    <row r="140" ht="21" customHeight="1" spans="1:6">
      <c r="A140" s="14" t="s">
        <v>122</v>
      </c>
      <c r="B140" s="15">
        <f>SUM(B141:B157)</f>
        <v>1652</v>
      </c>
      <c r="C140" s="16">
        <f>C141+C147+C150+C155</f>
        <v>1241</v>
      </c>
      <c r="D140" s="17">
        <f>D141+D147+D150+D155</f>
        <v>950</v>
      </c>
      <c r="E140" s="26">
        <f>(C140/B140)*100</f>
        <v>75.1210653753027</v>
      </c>
      <c r="F140" s="29">
        <f t="shared" si="2"/>
        <v>130.631578947368</v>
      </c>
    </row>
    <row r="141" ht="21" customHeight="1" spans="1:6">
      <c r="A141" s="18" t="s">
        <v>123</v>
      </c>
      <c r="B141" s="19">
        <v>887</v>
      </c>
      <c r="C141" s="20">
        <f>SUM(C142:C146)</f>
        <v>706</v>
      </c>
      <c r="D141" s="21">
        <f>SUM(D142:D146)</f>
        <v>358</v>
      </c>
      <c r="E141" s="28">
        <f>(C141/B141)*100</f>
        <v>79.5941375422773</v>
      </c>
      <c r="F141" s="29">
        <f t="shared" si="2"/>
        <v>197.206703910615</v>
      </c>
    </row>
    <row r="142" ht="21" customHeight="1" spans="1:6">
      <c r="A142" s="18" t="s">
        <v>124</v>
      </c>
      <c r="B142" s="19"/>
      <c r="C142" s="20">
        <v>518</v>
      </c>
      <c r="D142" s="21">
        <v>151</v>
      </c>
      <c r="E142" s="28"/>
      <c r="F142" s="29">
        <f t="shared" si="2"/>
        <v>343.046357615894</v>
      </c>
    </row>
    <row r="143" ht="21" customHeight="1" spans="1:6">
      <c r="A143" s="18" t="s">
        <v>125</v>
      </c>
      <c r="B143" s="19"/>
      <c r="C143" s="20"/>
      <c r="D143" s="21">
        <v>4</v>
      </c>
      <c r="E143" s="28"/>
      <c r="F143" s="29"/>
    </row>
    <row r="144" ht="21" customHeight="1" spans="1:6">
      <c r="A144" s="18" t="s">
        <v>126</v>
      </c>
      <c r="B144" s="19"/>
      <c r="C144" s="20">
        <v>30</v>
      </c>
      <c r="D144" s="21">
        <v>31</v>
      </c>
      <c r="E144" s="28"/>
      <c r="F144" s="29">
        <f t="shared" si="2"/>
        <v>96.7741935483871</v>
      </c>
    </row>
    <row r="145" ht="21" customHeight="1" spans="1:6">
      <c r="A145" s="18" t="s">
        <v>127</v>
      </c>
      <c r="B145" s="19"/>
      <c r="C145" s="20">
        <v>10</v>
      </c>
      <c r="D145" s="21"/>
      <c r="E145" s="28"/>
      <c r="F145" s="29"/>
    </row>
    <row r="146" ht="21" customHeight="1" spans="1:6">
      <c r="A146" s="18" t="s">
        <v>128</v>
      </c>
      <c r="B146" s="19"/>
      <c r="C146" s="20">
        <v>148</v>
      </c>
      <c r="D146" s="21">
        <v>172</v>
      </c>
      <c r="E146" s="28"/>
      <c r="F146" s="29">
        <f t="shared" si="2"/>
        <v>86.046511627907</v>
      </c>
    </row>
    <row r="147" ht="21" customHeight="1" spans="1:6">
      <c r="A147" s="18" t="s">
        <v>129</v>
      </c>
      <c r="B147" s="19">
        <v>107</v>
      </c>
      <c r="C147" s="20">
        <f>SUM(C148:C149)</f>
        <v>107</v>
      </c>
      <c r="D147" s="21">
        <f>SUM(D148)</f>
        <v>1</v>
      </c>
      <c r="E147" s="28">
        <f>(C147/B147)*100</f>
        <v>100</v>
      </c>
      <c r="F147" s="29">
        <f t="shared" si="2"/>
        <v>10700</v>
      </c>
    </row>
    <row r="148" ht="21" customHeight="1" spans="1:6">
      <c r="A148" s="18" t="s">
        <v>130</v>
      </c>
      <c r="B148" s="19"/>
      <c r="C148" s="20">
        <v>2</v>
      </c>
      <c r="D148" s="21">
        <v>1</v>
      </c>
      <c r="E148" s="28"/>
      <c r="F148" s="29">
        <f t="shared" si="2"/>
        <v>200</v>
      </c>
    </row>
    <row r="149" ht="21" customHeight="1" spans="1:6">
      <c r="A149" s="18" t="s">
        <v>131</v>
      </c>
      <c r="B149" s="19"/>
      <c r="C149" s="20">
        <v>105</v>
      </c>
      <c r="D149" s="21"/>
      <c r="E149" s="28"/>
      <c r="F149" s="29"/>
    </row>
    <row r="150" ht="21" customHeight="1" spans="1:6">
      <c r="A150" s="18" t="s">
        <v>132</v>
      </c>
      <c r="B150" s="19">
        <v>87</v>
      </c>
      <c r="C150" s="20">
        <f>SUM(C151:C154)</f>
        <v>87</v>
      </c>
      <c r="D150" s="21">
        <f>SUM(D151:D154)</f>
        <v>274</v>
      </c>
      <c r="E150" s="28">
        <f>(C150/B150)*100</f>
        <v>100</v>
      </c>
      <c r="F150" s="29">
        <f t="shared" si="2"/>
        <v>31.7518248175182</v>
      </c>
    </row>
    <row r="151" ht="21" customHeight="1" spans="1:6">
      <c r="A151" s="18" t="s">
        <v>133</v>
      </c>
      <c r="B151" s="19"/>
      <c r="C151" s="20"/>
      <c r="D151" s="21"/>
      <c r="E151" s="28"/>
      <c r="F151" s="29"/>
    </row>
    <row r="152" ht="21" customHeight="1" spans="1:6">
      <c r="A152" s="18" t="s">
        <v>134</v>
      </c>
      <c r="B152" s="19"/>
      <c r="C152" s="20">
        <v>17</v>
      </c>
      <c r="D152" s="21">
        <v>17</v>
      </c>
      <c r="E152" s="28"/>
      <c r="F152" s="29">
        <f t="shared" si="2"/>
        <v>100</v>
      </c>
    </row>
    <row r="153" ht="21" customHeight="1" spans="1:6">
      <c r="A153" s="18" t="s">
        <v>135</v>
      </c>
      <c r="B153" s="19"/>
      <c r="C153" s="20">
        <v>50</v>
      </c>
      <c r="D153" s="21">
        <v>200</v>
      </c>
      <c r="E153" s="28"/>
      <c r="F153" s="29">
        <f t="shared" si="2"/>
        <v>25</v>
      </c>
    </row>
    <row r="154" ht="21" customHeight="1" spans="1:6">
      <c r="A154" s="18" t="s">
        <v>136</v>
      </c>
      <c r="B154" s="19"/>
      <c r="C154" s="20">
        <v>20</v>
      </c>
      <c r="D154" s="21">
        <v>57</v>
      </c>
      <c r="E154" s="28"/>
      <c r="F154" s="29">
        <f t="shared" si="2"/>
        <v>35.0877192982456</v>
      </c>
    </row>
    <row r="155" ht="21" customHeight="1" spans="1:6">
      <c r="A155" s="18" t="s">
        <v>137</v>
      </c>
      <c r="B155" s="19">
        <v>571</v>
      </c>
      <c r="C155" s="20">
        <f>SUM(C156:C157)</f>
        <v>341</v>
      </c>
      <c r="D155" s="21">
        <f>SUM(D156:D157)</f>
        <v>317</v>
      </c>
      <c r="E155" s="28">
        <f>(C155/B155)*100</f>
        <v>59.7197898423818</v>
      </c>
      <c r="F155" s="29">
        <f t="shared" si="2"/>
        <v>107.570977917981</v>
      </c>
    </row>
    <row r="156" ht="21" customHeight="1" spans="1:6">
      <c r="A156" s="18" t="s">
        <v>138</v>
      </c>
      <c r="B156" s="19"/>
      <c r="C156" s="20"/>
      <c r="D156" s="21">
        <v>150</v>
      </c>
      <c r="E156" s="28"/>
      <c r="F156" s="29"/>
    </row>
    <row r="157" ht="21" customHeight="1" spans="1:6">
      <c r="A157" s="18" t="s">
        <v>139</v>
      </c>
      <c r="B157" s="19"/>
      <c r="C157" s="20">
        <v>341</v>
      </c>
      <c r="D157" s="21">
        <v>167</v>
      </c>
      <c r="E157" s="28"/>
      <c r="F157" s="29">
        <f t="shared" si="2"/>
        <v>204.191616766467</v>
      </c>
    </row>
    <row r="158" ht="21" customHeight="1" spans="1:6">
      <c r="A158" s="14" t="s">
        <v>140</v>
      </c>
      <c r="B158" s="15">
        <f>SUM(B159:B221)</f>
        <v>34249</v>
      </c>
      <c r="C158" s="16">
        <f>C159+C164+C167+C174+C177+C181+C192+C197+C206+C209+C186+C213+C218+C220+C200+C203</f>
        <v>32594</v>
      </c>
      <c r="D158" s="17">
        <f>D159+D164+D167+D174+D177+D181+D192+D197+D206+D209+D186+D213+D218+D220</f>
        <v>29441</v>
      </c>
      <c r="E158" s="26">
        <f>(C158/B158)*100</f>
        <v>95.1677421238576</v>
      </c>
      <c r="F158" s="29">
        <f t="shared" si="2"/>
        <v>110.709554702626</v>
      </c>
    </row>
    <row r="159" ht="21" customHeight="1" spans="1:6">
      <c r="A159" s="18" t="s">
        <v>141</v>
      </c>
      <c r="B159" s="19">
        <v>6255</v>
      </c>
      <c r="C159" s="20">
        <f>SUM(C160:C163)</f>
        <v>6214</v>
      </c>
      <c r="D159" s="21">
        <f>SUM(D160:D163)</f>
        <v>5108</v>
      </c>
      <c r="E159" s="28">
        <f>(C159/B159)*100</f>
        <v>99.3445243804956</v>
      </c>
      <c r="F159" s="29">
        <f t="shared" si="2"/>
        <v>121.652310101801</v>
      </c>
    </row>
    <row r="160" ht="21" customHeight="1" spans="1:6">
      <c r="A160" s="18" t="s">
        <v>10</v>
      </c>
      <c r="B160" s="19"/>
      <c r="C160" s="20">
        <v>1296</v>
      </c>
      <c r="D160" s="21">
        <v>1363</v>
      </c>
      <c r="E160" s="28"/>
      <c r="F160" s="29">
        <f t="shared" si="2"/>
        <v>95.0843727072634</v>
      </c>
    </row>
    <row r="161" ht="21" customHeight="1" spans="1:6">
      <c r="A161" s="18" t="s">
        <v>142</v>
      </c>
      <c r="B161" s="19"/>
      <c r="C161" s="20">
        <v>6</v>
      </c>
      <c r="D161" s="21">
        <v>3</v>
      </c>
      <c r="E161" s="28"/>
      <c r="F161" s="29">
        <f t="shared" si="2"/>
        <v>200</v>
      </c>
    </row>
    <row r="162" ht="21" customHeight="1" spans="1:6">
      <c r="A162" s="18" t="s">
        <v>15</v>
      </c>
      <c r="B162" s="19"/>
      <c r="C162" s="20">
        <v>282</v>
      </c>
      <c r="D162" s="21">
        <v>57</v>
      </c>
      <c r="E162" s="28"/>
      <c r="F162" s="29">
        <f t="shared" si="2"/>
        <v>494.736842105263</v>
      </c>
    </row>
    <row r="163" ht="21" customHeight="1" spans="1:6">
      <c r="A163" s="18" t="s">
        <v>143</v>
      </c>
      <c r="B163" s="19"/>
      <c r="C163" s="20">
        <v>4630</v>
      </c>
      <c r="D163" s="21">
        <v>3685</v>
      </c>
      <c r="E163" s="28"/>
      <c r="F163" s="29">
        <f t="shared" si="2"/>
        <v>125.644504748982</v>
      </c>
    </row>
    <row r="164" ht="21" customHeight="1" spans="1:6">
      <c r="A164" s="18" t="s">
        <v>144</v>
      </c>
      <c r="B164" s="19">
        <v>503</v>
      </c>
      <c r="C164" s="20">
        <f>SUM(C165:C166)</f>
        <v>503</v>
      </c>
      <c r="D164" s="21">
        <f>SUM(D165:D166)</f>
        <v>458</v>
      </c>
      <c r="E164" s="28">
        <f>(C164/B164)*100</f>
        <v>100</v>
      </c>
      <c r="F164" s="29">
        <f t="shared" si="2"/>
        <v>109.825327510917</v>
      </c>
    </row>
    <row r="165" ht="21" customHeight="1" spans="1:6">
      <c r="A165" s="18" t="s">
        <v>10</v>
      </c>
      <c r="B165" s="19"/>
      <c r="C165" s="20">
        <v>137</v>
      </c>
      <c r="D165" s="21">
        <v>105</v>
      </c>
      <c r="E165" s="28"/>
      <c r="F165" s="29">
        <f t="shared" si="2"/>
        <v>130.47619047619</v>
      </c>
    </row>
    <row r="166" ht="21" customHeight="1" spans="1:6">
      <c r="A166" s="18" t="s">
        <v>145</v>
      </c>
      <c r="B166" s="19"/>
      <c r="C166" s="20">
        <v>366</v>
      </c>
      <c r="D166" s="21">
        <v>353</v>
      </c>
      <c r="E166" s="28"/>
      <c r="F166" s="29">
        <f t="shared" si="2"/>
        <v>103.682719546742</v>
      </c>
    </row>
    <row r="167" ht="21" customHeight="1" spans="1:6">
      <c r="A167" s="18" t="s">
        <v>146</v>
      </c>
      <c r="B167" s="19">
        <v>8286</v>
      </c>
      <c r="C167" s="20">
        <f>SUM(C168:C173)</f>
        <v>8286</v>
      </c>
      <c r="D167" s="21">
        <f>SUM(D168:D173)</f>
        <v>6654</v>
      </c>
      <c r="E167" s="28">
        <f>(C167/B167)*100</f>
        <v>100</v>
      </c>
      <c r="F167" s="29">
        <f t="shared" si="2"/>
        <v>124.526600541028</v>
      </c>
    </row>
    <row r="168" ht="21" customHeight="1" spans="1:6">
      <c r="A168" s="18" t="s">
        <v>147</v>
      </c>
      <c r="B168" s="19"/>
      <c r="C168" s="20">
        <v>87</v>
      </c>
      <c r="D168" s="21">
        <v>44</v>
      </c>
      <c r="E168" s="28"/>
      <c r="F168" s="29">
        <f t="shared" si="2"/>
        <v>197.727272727273</v>
      </c>
    </row>
    <row r="169" ht="21" customHeight="1" spans="1:6">
      <c r="A169" s="18" t="s">
        <v>148</v>
      </c>
      <c r="B169" s="19"/>
      <c r="C169" s="20">
        <v>570</v>
      </c>
      <c r="D169" s="21">
        <v>24</v>
      </c>
      <c r="E169" s="28"/>
      <c r="F169" s="29">
        <f t="shared" si="2"/>
        <v>2375</v>
      </c>
    </row>
    <row r="170" ht="21" customHeight="1" spans="1:6">
      <c r="A170" s="18" t="s">
        <v>149</v>
      </c>
      <c r="B170" s="19"/>
      <c r="C170" s="20">
        <v>7103</v>
      </c>
      <c r="D170" s="21">
        <v>4856</v>
      </c>
      <c r="E170" s="28"/>
      <c r="F170" s="29">
        <f t="shared" si="2"/>
        <v>146.272652388797</v>
      </c>
    </row>
    <row r="171" ht="21" customHeight="1" spans="1:6">
      <c r="A171" s="18" t="s">
        <v>150</v>
      </c>
      <c r="B171" s="19"/>
      <c r="C171" s="20">
        <v>526</v>
      </c>
      <c r="D171" s="21">
        <v>677</v>
      </c>
      <c r="E171" s="28"/>
      <c r="F171" s="29">
        <f t="shared" si="2"/>
        <v>77.6957163958641</v>
      </c>
    </row>
    <row r="172" ht="21" customHeight="1" spans="1:6">
      <c r="A172" s="18" t="s">
        <v>151</v>
      </c>
      <c r="B172" s="19"/>
      <c r="C172" s="20"/>
      <c r="D172" s="21">
        <v>392</v>
      </c>
      <c r="E172" s="28"/>
      <c r="F172" s="29"/>
    </row>
    <row r="173" ht="21" customHeight="1" spans="1:6">
      <c r="A173" s="18" t="s">
        <v>152</v>
      </c>
      <c r="B173" s="19"/>
      <c r="C173" s="20"/>
      <c r="D173" s="21">
        <v>661</v>
      </c>
      <c r="E173" s="28"/>
      <c r="F173" s="29"/>
    </row>
    <row r="174" ht="21" customHeight="1" spans="1:6">
      <c r="A174" s="18" t="s">
        <v>153</v>
      </c>
      <c r="B174" s="19">
        <v>6186</v>
      </c>
      <c r="C174" s="20">
        <f>SUM(C175:C176)</f>
        <v>5437</v>
      </c>
      <c r="D174" s="21">
        <f>SUM(D175:D176)</f>
        <v>4172</v>
      </c>
      <c r="E174" s="28">
        <f>(C174/B174)*100</f>
        <v>87.8920142256709</v>
      </c>
      <c r="F174" s="29">
        <f t="shared" si="2"/>
        <v>130.321188878236</v>
      </c>
    </row>
    <row r="175" ht="21" customHeight="1" spans="1:6">
      <c r="A175" s="18" t="s">
        <v>154</v>
      </c>
      <c r="B175" s="19"/>
      <c r="C175" s="20">
        <v>548</v>
      </c>
      <c r="D175" s="21">
        <v>218</v>
      </c>
      <c r="E175" s="28"/>
      <c r="F175" s="29">
        <f t="shared" si="2"/>
        <v>251.376146788991</v>
      </c>
    </row>
    <row r="176" ht="21" customHeight="1" spans="1:6">
      <c r="A176" s="18" t="s">
        <v>155</v>
      </c>
      <c r="B176" s="19"/>
      <c r="C176" s="20">
        <v>4889</v>
      </c>
      <c r="D176" s="21">
        <v>3954</v>
      </c>
      <c r="E176" s="28"/>
      <c r="F176" s="29">
        <f t="shared" si="2"/>
        <v>123.64693980779</v>
      </c>
    </row>
    <row r="177" ht="21" customHeight="1" spans="1:6">
      <c r="A177" s="18" t="s">
        <v>156</v>
      </c>
      <c r="B177" s="19">
        <v>2069</v>
      </c>
      <c r="C177" s="20">
        <f>SUM(C178:C180)</f>
        <v>1814</v>
      </c>
      <c r="D177" s="21">
        <f>SUM(D179:D180)</f>
        <v>1881</v>
      </c>
      <c r="E177" s="28">
        <f>(C177/B177)*100</f>
        <v>87.6752054132431</v>
      </c>
      <c r="F177" s="29">
        <f t="shared" si="2"/>
        <v>96.4380648591175</v>
      </c>
    </row>
    <row r="178" ht="21" customHeight="1" spans="1:6">
      <c r="A178" s="18" t="s">
        <v>157</v>
      </c>
      <c r="B178" s="19"/>
      <c r="C178" s="20">
        <v>113</v>
      </c>
      <c r="D178" s="21"/>
      <c r="E178" s="28"/>
      <c r="F178" s="29"/>
    </row>
    <row r="179" ht="21" customHeight="1" spans="1:6">
      <c r="A179" s="18" t="s">
        <v>158</v>
      </c>
      <c r="B179" s="19"/>
      <c r="C179" s="20">
        <v>729</v>
      </c>
      <c r="D179" s="21">
        <v>985</v>
      </c>
      <c r="E179" s="28"/>
      <c r="F179" s="29">
        <f t="shared" si="2"/>
        <v>74.010152284264</v>
      </c>
    </row>
    <row r="180" ht="21" customHeight="1" spans="1:6">
      <c r="A180" s="18" t="s">
        <v>159</v>
      </c>
      <c r="B180" s="19"/>
      <c r="C180" s="20">
        <v>972</v>
      </c>
      <c r="D180" s="21">
        <v>896</v>
      </c>
      <c r="E180" s="28"/>
      <c r="F180" s="29">
        <f t="shared" si="2"/>
        <v>108.482142857143</v>
      </c>
    </row>
    <row r="181" ht="21" customHeight="1" spans="1:6">
      <c r="A181" s="18" t="s">
        <v>160</v>
      </c>
      <c r="B181" s="19">
        <v>281</v>
      </c>
      <c r="C181" s="20">
        <f>SUM(C182:C185)</f>
        <v>258</v>
      </c>
      <c r="D181" s="21">
        <f>SUM(D182:D185)</f>
        <v>209</v>
      </c>
      <c r="E181" s="28">
        <f>(C181/B181)*100</f>
        <v>91.8149466192171</v>
      </c>
      <c r="F181" s="29">
        <f t="shared" si="2"/>
        <v>123.444976076555</v>
      </c>
    </row>
    <row r="182" ht="21" customHeight="1" spans="1:6">
      <c r="A182" s="18" t="s">
        <v>161</v>
      </c>
      <c r="B182" s="19"/>
      <c r="C182" s="20">
        <v>173</v>
      </c>
      <c r="D182" s="21">
        <v>159</v>
      </c>
      <c r="E182" s="28"/>
      <c r="F182" s="29">
        <f t="shared" si="2"/>
        <v>108.805031446541</v>
      </c>
    </row>
    <row r="183" ht="21" customHeight="1" spans="1:6">
      <c r="A183" s="18" t="s">
        <v>162</v>
      </c>
      <c r="B183" s="19"/>
      <c r="C183" s="20">
        <v>38</v>
      </c>
      <c r="D183" s="21">
        <v>12</v>
      </c>
      <c r="E183" s="28"/>
      <c r="F183" s="29">
        <f t="shared" si="2"/>
        <v>316.666666666667</v>
      </c>
    </row>
    <row r="184" ht="21" customHeight="1" spans="1:6">
      <c r="A184" s="18" t="s">
        <v>163</v>
      </c>
      <c r="B184" s="19"/>
      <c r="C184" s="20">
        <v>17</v>
      </c>
      <c r="D184" s="21">
        <v>23</v>
      </c>
      <c r="E184" s="28"/>
      <c r="F184" s="29">
        <f t="shared" si="2"/>
        <v>73.9130434782609</v>
      </c>
    </row>
    <row r="185" ht="21" customHeight="1" spans="1:6">
      <c r="A185" s="18" t="s">
        <v>164</v>
      </c>
      <c r="B185" s="19"/>
      <c r="C185" s="20">
        <v>30</v>
      </c>
      <c r="D185" s="21">
        <v>15</v>
      </c>
      <c r="E185" s="28"/>
      <c r="F185" s="29">
        <f t="shared" si="2"/>
        <v>200</v>
      </c>
    </row>
    <row r="186" ht="21" customHeight="1" spans="1:6">
      <c r="A186" s="18" t="s">
        <v>165</v>
      </c>
      <c r="B186" s="19">
        <v>1829</v>
      </c>
      <c r="C186" s="20">
        <f>SUM(C187:C191)</f>
        <v>1387</v>
      </c>
      <c r="D186" s="21">
        <f>SUM(D188:D191)</f>
        <v>580</v>
      </c>
      <c r="E186" s="28">
        <f>(C186/B186)*100</f>
        <v>75.8337889557135</v>
      </c>
      <c r="F186" s="29">
        <f t="shared" si="2"/>
        <v>239.137931034483</v>
      </c>
    </row>
    <row r="187" ht="21" customHeight="1" spans="1:6">
      <c r="A187" s="18" t="s">
        <v>166</v>
      </c>
      <c r="B187" s="19"/>
      <c r="C187" s="20">
        <v>882</v>
      </c>
      <c r="D187" s="21"/>
      <c r="E187" s="28"/>
      <c r="F187" s="29"/>
    </row>
    <row r="188" ht="21" customHeight="1" spans="1:6">
      <c r="A188" s="18" t="s">
        <v>167</v>
      </c>
      <c r="B188" s="19"/>
      <c r="C188" s="20">
        <v>210</v>
      </c>
      <c r="D188" s="21">
        <v>5</v>
      </c>
      <c r="E188" s="28"/>
      <c r="F188" s="29">
        <f t="shared" si="2"/>
        <v>4200</v>
      </c>
    </row>
    <row r="189" ht="21" customHeight="1" spans="1:6">
      <c r="A189" s="18" t="s">
        <v>168</v>
      </c>
      <c r="B189" s="19"/>
      <c r="C189" s="20">
        <v>2</v>
      </c>
      <c r="D189" s="21">
        <v>88</v>
      </c>
      <c r="E189" s="28"/>
      <c r="F189" s="29">
        <f t="shared" si="2"/>
        <v>2.27272727272727</v>
      </c>
    </row>
    <row r="190" ht="21" customHeight="1" spans="1:6">
      <c r="A190" s="18" t="s">
        <v>169</v>
      </c>
      <c r="B190" s="19"/>
      <c r="C190" s="20">
        <v>293</v>
      </c>
      <c r="D190" s="21">
        <v>487</v>
      </c>
      <c r="E190" s="28"/>
      <c r="F190" s="29">
        <f t="shared" si="2"/>
        <v>60.1642710472279</v>
      </c>
    </row>
    <row r="191" ht="21" customHeight="1" spans="1:6">
      <c r="A191" s="18" t="s">
        <v>170</v>
      </c>
      <c r="B191" s="19"/>
      <c r="C191" s="20"/>
      <c r="D191" s="21"/>
      <c r="E191" s="28"/>
      <c r="F191" s="29"/>
    </row>
    <row r="192" ht="21" customHeight="1" spans="1:6">
      <c r="A192" s="18" t="s">
        <v>171</v>
      </c>
      <c r="B192" s="19">
        <v>1886</v>
      </c>
      <c r="C192" s="20">
        <f>SUM(C193:C196)</f>
        <v>1796</v>
      </c>
      <c r="D192" s="21">
        <f>SUM(D193:D196)</f>
        <v>1092</v>
      </c>
      <c r="E192" s="28">
        <f>(C192/B192)*100</f>
        <v>95.2279957582185</v>
      </c>
      <c r="F192" s="29">
        <f t="shared" si="2"/>
        <v>164.468864468864</v>
      </c>
    </row>
    <row r="193" ht="21" customHeight="1" spans="1:6">
      <c r="A193" s="18" t="s">
        <v>172</v>
      </c>
      <c r="B193" s="19"/>
      <c r="C193" s="20">
        <v>67</v>
      </c>
      <c r="D193" s="21">
        <v>134</v>
      </c>
      <c r="E193" s="28"/>
      <c r="F193" s="29">
        <f t="shared" si="2"/>
        <v>50</v>
      </c>
    </row>
    <row r="194" ht="21" customHeight="1" spans="1:6">
      <c r="A194" s="18" t="s">
        <v>173</v>
      </c>
      <c r="B194" s="19"/>
      <c r="C194" s="20">
        <v>61</v>
      </c>
      <c r="D194" s="21">
        <v>97</v>
      </c>
      <c r="E194" s="28"/>
      <c r="F194" s="29">
        <f t="shared" si="2"/>
        <v>62.8865979381443</v>
      </c>
    </row>
    <row r="195" ht="21" customHeight="1" spans="1:6">
      <c r="A195" s="18" t="s">
        <v>174</v>
      </c>
      <c r="B195" s="19"/>
      <c r="C195" s="20">
        <v>460</v>
      </c>
      <c r="D195" s="21">
        <v>29</v>
      </c>
      <c r="E195" s="28"/>
      <c r="F195" s="29">
        <f t="shared" si="2"/>
        <v>1586.20689655172</v>
      </c>
    </row>
    <row r="196" ht="21" customHeight="1" spans="1:6">
      <c r="A196" s="18" t="s">
        <v>175</v>
      </c>
      <c r="B196" s="19"/>
      <c r="C196" s="20">
        <v>1208</v>
      </c>
      <c r="D196" s="21">
        <v>832</v>
      </c>
      <c r="E196" s="28"/>
      <c r="F196" s="29">
        <f t="shared" si="2"/>
        <v>145.192307692308</v>
      </c>
    </row>
    <row r="197" ht="21" customHeight="1" spans="1:6">
      <c r="A197" s="18" t="s">
        <v>176</v>
      </c>
      <c r="B197" s="19">
        <v>2880</v>
      </c>
      <c r="C197" s="20">
        <f>SUM(C198:C199)</f>
        <v>2856</v>
      </c>
      <c r="D197" s="21">
        <f>SUM(D199)</f>
        <v>4365</v>
      </c>
      <c r="E197" s="28">
        <f>(C197/B197)*100</f>
        <v>99.1666666666667</v>
      </c>
      <c r="F197" s="29">
        <f t="shared" si="2"/>
        <v>65.4295532646048</v>
      </c>
    </row>
    <row r="198" ht="21" customHeight="1" spans="1:6">
      <c r="A198" s="18" t="s">
        <v>177</v>
      </c>
      <c r="B198" s="19"/>
      <c r="C198" s="20">
        <v>91</v>
      </c>
      <c r="D198" s="21"/>
      <c r="E198" s="28"/>
      <c r="F198" s="29"/>
    </row>
    <row r="199" ht="21" customHeight="1" spans="1:6">
      <c r="A199" s="18" t="s">
        <v>178</v>
      </c>
      <c r="B199" s="19"/>
      <c r="C199" s="20">
        <v>2765</v>
      </c>
      <c r="D199" s="21">
        <v>4365</v>
      </c>
      <c r="E199" s="28"/>
      <c r="F199" s="29">
        <f t="shared" ref="F199:F262" si="3">(C199/D199)*100</f>
        <v>63.3447880870561</v>
      </c>
    </row>
    <row r="200" ht="21" customHeight="1" spans="1:6">
      <c r="A200" s="18" t="s">
        <v>179</v>
      </c>
      <c r="B200" s="19">
        <v>150</v>
      </c>
      <c r="C200" s="20">
        <f>SUM(C201:C202)</f>
        <v>124</v>
      </c>
      <c r="D200" s="21"/>
      <c r="E200" s="28">
        <f>(C200/B200)*100</f>
        <v>82.6666666666667</v>
      </c>
      <c r="F200" s="29"/>
    </row>
    <row r="201" ht="21" customHeight="1" spans="1:6">
      <c r="A201" s="18" t="s">
        <v>180</v>
      </c>
      <c r="B201" s="19"/>
      <c r="C201" s="20">
        <v>112</v>
      </c>
      <c r="D201" s="21"/>
      <c r="E201" s="28"/>
      <c r="F201" s="29"/>
    </row>
    <row r="202" ht="21" customHeight="1" spans="1:6">
      <c r="A202" s="18" t="s">
        <v>181</v>
      </c>
      <c r="B202" s="19"/>
      <c r="C202" s="20">
        <v>12</v>
      </c>
      <c r="D202" s="21"/>
      <c r="E202" s="28"/>
      <c r="F202" s="29"/>
    </row>
    <row r="203" ht="21" customHeight="1" spans="1:6">
      <c r="A203" s="18" t="s">
        <v>182</v>
      </c>
      <c r="B203" s="19">
        <v>543</v>
      </c>
      <c r="C203" s="20">
        <f>SUM(C204:C205)</f>
        <v>543</v>
      </c>
      <c r="D203" s="21"/>
      <c r="E203" s="28">
        <f>(C203/B203)*100</f>
        <v>100</v>
      </c>
      <c r="F203" s="29"/>
    </row>
    <row r="204" ht="21" customHeight="1" spans="1:6">
      <c r="A204" s="18" t="s">
        <v>183</v>
      </c>
      <c r="B204" s="19"/>
      <c r="C204" s="20">
        <v>11</v>
      </c>
      <c r="D204" s="21"/>
      <c r="E204" s="28"/>
      <c r="F204" s="29"/>
    </row>
    <row r="205" ht="21" customHeight="1" spans="1:6">
      <c r="A205" s="18" t="s">
        <v>184</v>
      </c>
      <c r="B205" s="19"/>
      <c r="C205" s="20">
        <v>532</v>
      </c>
      <c r="D205" s="21"/>
      <c r="E205" s="28"/>
      <c r="F205" s="29"/>
    </row>
    <row r="206" ht="21" customHeight="1" spans="1:6">
      <c r="A206" s="18" t="s">
        <v>185</v>
      </c>
      <c r="B206" s="19">
        <v>797</v>
      </c>
      <c r="C206" s="20">
        <f>SUM(C207:C208)</f>
        <v>792</v>
      </c>
      <c r="D206" s="21">
        <f>SUM(D207:D208)</f>
        <v>37</v>
      </c>
      <c r="E206" s="28">
        <f>(C206/B206)*100</f>
        <v>99.3726474278545</v>
      </c>
      <c r="F206" s="29">
        <f t="shared" si="3"/>
        <v>2140.54054054054</v>
      </c>
    </row>
    <row r="207" ht="21" customHeight="1" spans="1:6">
      <c r="A207" s="18" t="s">
        <v>186</v>
      </c>
      <c r="B207" s="19"/>
      <c r="C207" s="20">
        <v>14</v>
      </c>
      <c r="D207" s="21"/>
      <c r="E207" s="28"/>
      <c r="F207" s="29"/>
    </row>
    <row r="208" ht="21" customHeight="1" spans="1:6">
      <c r="A208" s="18" t="s">
        <v>187</v>
      </c>
      <c r="B208" s="19"/>
      <c r="C208" s="20">
        <v>778</v>
      </c>
      <c r="D208" s="21">
        <v>37</v>
      </c>
      <c r="E208" s="28"/>
      <c r="F208" s="29">
        <f t="shared" si="3"/>
        <v>2102.7027027027</v>
      </c>
    </row>
    <row r="209" ht="21" customHeight="1" spans="1:6">
      <c r="A209" s="18" t="s">
        <v>188</v>
      </c>
      <c r="B209" s="19">
        <v>1705</v>
      </c>
      <c r="C209" s="20">
        <f>SUM(C210:C212)</f>
        <v>1705</v>
      </c>
      <c r="D209" s="21">
        <f>SUM(D210:D212)</f>
        <v>4301</v>
      </c>
      <c r="E209" s="28">
        <f>(C209/B209)*100</f>
        <v>100</v>
      </c>
      <c r="F209" s="29">
        <f t="shared" si="3"/>
        <v>39.6419437340153</v>
      </c>
    </row>
    <row r="210" ht="21" customHeight="1" spans="1:6">
      <c r="A210" s="18" t="s">
        <v>189</v>
      </c>
      <c r="B210" s="19"/>
      <c r="C210" s="20"/>
      <c r="D210" s="21">
        <v>613</v>
      </c>
      <c r="E210" s="28"/>
      <c r="F210" s="29"/>
    </row>
    <row r="211" ht="21" customHeight="1" spans="1:6">
      <c r="A211" s="18" t="s">
        <v>190</v>
      </c>
      <c r="B211" s="19"/>
      <c r="C211" s="20">
        <v>1705</v>
      </c>
      <c r="D211" s="21">
        <v>3688</v>
      </c>
      <c r="E211" s="28"/>
      <c r="F211" s="29">
        <f t="shared" si="3"/>
        <v>46.2310195227766</v>
      </c>
    </row>
    <row r="212" ht="21" customHeight="1" spans="1:6">
      <c r="A212" s="18" t="s">
        <v>191</v>
      </c>
      <c r="B212" s="19"/>
      <c r="C212" s="20"/>
      <c r="D212" s="21"/>
      <c r="E212" s="28"/>
      <c r="F212" s="29"/>
    </row>
    <row r="213" ht="21" customHeight="1" spans="1:6">
      <c r="A213" s="18" t="s">
        <v>192</v>
      </c>
      <c r="B213" s="19">
        <v>120</v>
      </c>
      <c r="C213" s="20">
        <f>SUM(C214:C217)</f>
        <v>120</v>
      </c>
      <c r="D213" s="21">
        <f>SUM(D214:D215)</f>
        <v>64</v>
      </c>
      <c r="E213" s="28">
        <f>(C213/B213)*100</f>
        <v>100</v>
      </c>
      <c r="F213" s="29">
        <f t="shared" si="3"/>
        <v>187.5</v>
      </c>
    </row>
    <row r="214" ht="21" customHeight="1" spans="1:6">
      <c r="A214" s="18" t="s">
        <v>10</v>
      </c>
      <c r="B214" s="19"/>
      <c r="C214" s="20">
        <v>1</v>
      </c>
      <c r="D214" s="21">
        <v>11</v>
      </c>
      <c r="E214" s="28"/>
      <c r="F214" s="29">
        <f t="shared" si="3"/>
        <v>9.09090909090909</v>
      </c>
    </row>
    <row r="215" ht="21" customHeight="1" spans="1:6">
      <c r="A215" s="18" t="s">
        <v>193</v>
      </c>
      <c r="B215" s="19"/>
      <c r="C215" s="20">
        <v>56</v>
      </c>
      <c r="D215" s="21">
        <v>53</v>
      </c>
      <c r="E215" s="28"/>
      <c r="F215" s="29">
        <f t="shared" si="3"/>
        <v>105.660377358491</v>
      </c>
    </row>
    <row r="216" ht="21" customHeight="1" spans="1:6">
      <c r="A216" s="18" t="s">
        <v>194</v>
      </c>
      <c r="B216" s="19"/>
      <c r="C216" s="20">
        <v>10</v>
      </c>
      <c r="D216" s="21"/>
      <c r="E216" s="28"/>
      <c r="F216" s="29"/>
    </row>
    <row r="217" ht="21" customHeight="1" spans="1:6">
      <c r="A217" s="18" t="s">
        <v>195</v>
      </c>
      <c r="B217" s="19"/>
      <c r="C217" s="20">
        <v>53</v>
      </c>
      <c r="D217" s="21"/>
      <c r="E217" s="28"/>
      <c r="F217" s="29"/>
    </row>
    <row r="218" ht="21" customHeight="1" spans="1:6">
      <c r="A218" s="18" t="s">
        <v>196</v>
      </c>
      <c r="B218" s="19">
        <v>93</v>
      </c>
      <c r="C218" s="20">
        <f>SUM(C219)</f>
        <v>93</v>
      </c>
      <c r="D218" s="21">
        <f>SUM(D219)</f>
        <v>93</v>
      </c>
      <c r="E218" s="28">
        <f>(C218/B218)*100</f>
        <v>100</v>
      </c>
      <c r="F218" s="29">
        <f t="shared" si="3"/>
        <v>100</v>
      </c>
    </row>
    <row r="219" ht="21" customHeight="1" spans="1:6">
      <c r="A219" s="18" t="s">
        <v>197</v>
      </c>
      <c r="B219" s="19"/>
      <c r="C219" s="20">
        <v>93</v>
      </c>
      <c r="D219" s="21">
        <v>93</v>
      </c>
      <c r="E219" s="28"/>
      <c r="F219" s="29">
        <f t="shared" si="3"/>
        <v>100</v>
      </c>
    </row>
    <row r="220" ht="21" customHeight="1" spans="1:6">
      <c r="A220" s="18" t="s">
        <v>198</v>
      </c>
      <c r="B220" s="19">
        <v>666</v>
      </c>
      <c r="C220" s="20">
        <f>SUM(C221)</f>
        <v>666</v>
      </c>
      <c r="D220" s="21">
        <f>SUM(D221)</f>
        <v>427</v>
      </c>
      <c r="E220" s="28">
        <f>(C220/B220)*100</f>
        <v>100</v>
      </c>
      <c r="F220" s="29">
        <f t="shared" si="3"/>
        <v>155.971896955503</v>
      </c>
    </row>
    <row r="221" ht="21" customHeight="1" spans="1:6">
      <c r="A221" s="18" t="s">
        <v>199</v>
      </c>
      <c r="B221" s="19"/>
      <c r="C221" s="20">
        <v>666</v>
      </c>
      <c r="D221" s="21">
        <v>427</v>
      </c>
      <c r="E221" s="28"/>
      <c r="F221" s="29">
        <f t="shared" si="3"/>
        <v>155.971896955503</v>
      </c>
    </row>
    <row r="222" ht="21" customHeight="1" spans="1:6">
      <c r="A222" s="14" t="s">
        <v>200</v>
      </c>
      <c r="B222" s="15">
        <f>SUM(B223:B263)</f>
        <v>28210</v>
      </c>
      <c r="C222" s="16">
        <f>C223+C226+C229+C233+C242+C246+C250+C252+C254+C257+C262+C260</f>
        <v>28080</v>
      </c>
      <c r="D222" s="17">
        <f>D223+D226+D229+D233+D242+D246+D250+D252+D254+D257+D262+D260</f>
        <v>32554</v>
      </c>
      <c r="E222" s="26">
        <f>(C222/B222)*100</f>
        <v>99.5391705069124</v>
      </c>
      <c r="F222" s="29">
        <f t="shared" si="3"/>
        <v>86.2566812066106</v>
      </c>
    </row>
    <row r="223" ht="21" customHeight="1" spans="1:6">
      <c r="A223" s="18" t="s">
        <v>201</v>
      </c>
      <c r="B223" s="19">
        <v>604</v>
      </c>
      <c r="C223" s="20">
        <f>SUM(C224:C225)</f>
        <v>604</v>
      </c>
      <c r="D223" s="21">
        <f>SUM(D224:D225)</f>
        <v>740</v>
      </c>
      <c r="E223" s="28">
        <f>(C223/B223)*100</f>
        <v>100</v>
      </c>
      <c r="F223" s="29">
        <f t="shared" si="3"/>
        <v>81.6216216216216</v>
      </c>
    </row>
    <row r="224" ht="21" customHeight="1" spans="1:6">
      <c r="A224" s="18" t="s">
        <v>10</v>
      </c>
      <c r="B224" s="19"/>
      <c r="C224" s="20">
        <v>580</v>
      </c>
      <c r="D224" s="21">
        <v>632</v>
      </c>
      <c r="E224" s="28"/>
      <c r="F224" s="29">
        <f t="shared" si="3"/>
        <v>91.7721518987342</v>
      </c>
    </row>
    <row r="225" ht="21" customHeight="1" spans="1:6">
      <c r="A225" s="18" t="s">
        <v>202</v>
      </c>
      <c r="B225" s="19"/>
      <c r="C225" s="20">
        <v>24</v>
      </c>
      <c r="D225" s="21">
        <v>108</v>
      </c>
      <c r="E225" s="28"/>
      <c r="F225" s="29">
        <f t="shared" si="3"/>
        <v>22.2222222222222</v>
      </c>
    </row>
    <row r="226" ht="21" customHeight="1" spans="1:6">
      <c r="A226" s="18" t="s">
        <v>203</v>
      </c>
      <c r="B226" s="19">
        <v>5925</v>
      </c>
      <c r="C226" s="20">
        <f>SUM(C227:C228)</f>
        <v>5925</v>
      </c>
      <c r="D226" s="21">
        <f>SUM(D227:D228)</f>
        <v>6169</v>
      </c>
      <c r="E226" s="28">
        <f>(C226/B226)*100</f>
        <v>100</v>
      </c>
      <c r="F226" s="29">
        <f t="shared" si="3"/>
        <v>96.0447398281731</v>
      </c>
    </row>
    <row r="227" ht="21" customHeight="1" spans="1:6">
      <c r="A227" s="18" t="s">
        <v>204</v>
      </c>
      <c r="B227" s="19"/>
      <c r="C227" s="20">
        <v>5526</v>
      </c>
      <c r="D227" s="21">
        <v>5876</v>
      </c>
      <c r="E227" s="28"/>
      <c r="F227" s="29">
        <f t="shared" si="3"/>
        <v>94.0435670524166</v>
      </c>
    </row>
    <row r="228" ht="21" customHeight="1" spans="1:6">
      <c r="A228" s="18" t="s">
        <v>205</v>
      </c>
      <c r="B228" s="19"/>
      <c r="C228" s="20">
        <v>399</v>
      </c>
      <c r="D228" s="21">
        <v>293</v>
      </c>
      <c r="E228" s="28"/>
      <c r="F228" s="29">
        <f t="shared" si="3"/>
        <v>136.17747440273</v>
      </c>
    </row>
    <row r="229" ht="21" customHeight="1" spans="1:6">
      <c r="A229" s="18" t="s">
        <v>206</v>
      </c>
      <c r="B229" s="19">
        <v>6932</v>
      </c>
      <c r="C229" s="20">
        <f>SUM(C230:C232)</f>
        <v>6923</v>
      </c>
      <c r="D229" s="21">
        <f>SUM(D230:D232)</f>
        <v>6344</v>
      </c>
      <c r="E229" s="28">
        <f>(C229/B229)*100</f>
        <v>99.870167339873</v>
      </c>
      <c r="F229" s="29">
        <f t="shared" si="3"/>
        <v>109.126733921816</v>
      </c>
    </row>
    <row r="230" ht="21" customHeight="1" spans="1:6">
      <c r="A230" s="18" t="s">
        <v>207</v>
      </c>
      <c r="B230" s="19"/>
      <c r="C230" s="20">
        <v>2762</v>
      </c>
      <c r="D230" s="21">
        <v>2638</v>
      </c>
      <c r="E230" s="28"/>
      <c r="F230" s="29">
        <f t="shared" si="3"/>
        <v>104.70053070508</v>
      </c>
    </row>
    <row r="231" ht="21" customHeight="1" spans="1:6">
      <c r="A231" s="18" t="s">
        <v>208</v>
      </c>
      <c r="B231" s="19"/>
      <c r="C231" s="20">
        <v>3176</v>
      </c>
      <c r="D231" s="21">
        <v>2632</v>
      </c>
      <c r="E231" s="28"/>
      <c r="F231" s="29">
        <f t="shared" si="3"/>
        <v>120.668693009119</v>
      </c>
    </row>
    <row r="232" ht="21" customHeight="1" spans="1:6">
      <c r="A232" s="18" t="s">
        <v>209</v>
      </c>
      <c r="B232" s="19"/>
      <c r="C232" s="20">
        <v>985</v>
      </c>
      <c r="D232" s="21">
        <v>1074</v>
      </c>
      <c r="E232" s="28"/>
      <c r="F232" s="29">
        <f t="shared" si="3"/>
        <v>91.7132216014898</v>
      </c>
    </row>
    <row r="233" ht="21" customHeight="1" spans="1:6">
      <c r="A233" s="18" t="s">
        <v>210</v>
      </c>
      <c r="B233" s="19">
        <v>6401</v>
      </c>
      <c r="C233" s="20">
        <f>SUM(C234:C241)</f>
        <v>6360</v>
      </c>
      <c r="D233" s="21">
        <f>SUM(D234:D241)</f>
        <v>12523</v>
      </c>
      <c r="E233" s="28">
        <f>(C233/B233)*100</f>
        <v>99.3594750820184</v>
      </c>
      <c r="F233" s="29">
        <f t="shared" si="3"/>
        <v>50.786552742953</v>
      </c>
    </row>
    <row r="234" ht="21" customHeight="1" spans="1:6">
      <c r="A234" s="18" t="s">
        <v>211</v>
      </c>
      <c r="B234" s="19"/>
      <c r="C234" s="20">
        <v>829</v>
      </c>
      <c r="D234" s="21">
        <v>277</v>
      </c>
      <c r="E234" s="28"/>
      <c r="F234" s="29">
        <f t="shared" si="3"/>
        <v>299.27797833935</v>
      </c>
    </row>
    <row r="235" ht="21" customHeight="1" spans="1:6">
      <c r="A235" s="18" t="s">
        <v>212</v>
      </c>
      <c r="B235" s="19"/>
      <c r="C235" s="20">
        <v>30</v>
      </c>
      <c r="D235" s="21">
        <v>15</v>
      </c>
      <c r="E235" s="28"/>
      <c r="F235" s="29">
        <f t="shared" si="3"/>
        <v>200</v>
      </c>
    </row>
    <row r="236" ht="21" customHeight="1" spans="1:6">
      <c r="A236" s="18" t="s">
        <v>213</v>
      </c>
      <c r="B236" s="19"/>
      <c r="C236" s="20">
        <v>18</v>
      </c>
      <c r="D236" s="21">
        <v>10</v>
      </c>
      <c r="E236" s="28"/>
      <c r="F236" s="29">
        <f t="shared" si="3"/>
        <v>180</v>
      </c>
    </row>
    <row r="237" ht="21" customHeight="1" spans="1:6">
      <c r="A237" s="18" t="s">
        <v>214</v>
      </c>
      <c r="B237" s="19"/>
      <c r="C237" s="20">
        <v>162</v>
      </c>
      <c r="D237" s="21">
        <v>500</v>
      </c>
      <c r="E237" s="28"/>
      <c r="F237" s="29">
        <f t="shared" si="3"/>
        <v>32.4</v>
      </c>
    </row>
    <row r="238" ht="21" customHeight="1" spans="1:6">
      <c r="A238" s="18" t="s">
        <v>215</v>
      </c>
      <c r="B238" s="19"/>
      <c r="C238" s="20">
        <v>3634</v>
      </c>
      <c r="D238" s="21">
        <v>2868</v>
      </c>
      <c r="E238" s="28"/>
      <c r="F238" s="29">
        <f t="shared" si="3"/>
        <v>126.708507670851</v>
      </c>
    </row>
    <row r="239" ht="21" customHeight="1" spans="1:6">
      <c r="A239" s="18" t="s">
        <v>216</v>
      </c>
      <c r="B239" s="19"/>
      <c r="C239" s="20">
        <v>442</v>
      </c>
      <c r="D239" s="21">
        <v>308</v>
      </c>
      <c r="E239" s="28"/>
      <c r="F239" s="29">
        <f t="shared" si="3"/>
        <v>143.506493506494</v>
      </c>
    </row>
    <row r="240" ht="21" customHeight="1" spans="1:6">
      <c r="A240" s="18" t="s">
        <v>217</v>
      </c>
      <c r="B240" s="19"/>
      <c r="C240" s="20">
        <v>1216</v>
      </c>
      <c r="D240" s="21">
        <v>8530</v>
      </c>
      <c r="E240" s="28"/>
      <c r="F240" s="29">
        <f t="shared" si="3"/>
        <v>14.2555685814771</v>
      </c>
    </row>
    <row r="241" ht="21" customHeight="1" spans="1:6">
      <c r="A241" s="18" t="s">
        <v>218</v>
      </c>
      <c r="B241" s="19"/>
      <c r="C241" s="20">
        <v>29</v>
      </c>
      <c r="D241" s="21">
        <v>15</v>
      </c>
      <c r="E241" s="28"/>
      <c r="F241" s="29">
        <f t="shared" si="3"/>
        <v>193.333333333333</v>
      </c>
    </row>
    <row r="242" ht="21" customHeight="1" spans="1:6">
      <c r="A242" s="18" t="s">
        <v>219</v>
      </c>
      <c r="B242" s="19">
        <v>626</v>
      </c>
      <c r="C242" s="20">
        <f>SUM(C243:C245)</f>
        <v>617</v>
      </c>
      <c r="D242" s="21">
        <f>SUM(D243:D245)</f>
        <v>584</v>
      </c>
      <c r="E242" s="28">
        <f>(C242/B242)*100</f>
        <v>98.5623003194888</v>
      </c>
      <c r="F242" s="29">
        <f t="shared" si="3"/>
        <v>105.650684931507</v>
      </c>
    </row>
    <row r="243" ht="21" customHeight="1" spans="1:6">
      <c r="A243" s="18" t="s">
        <v>220</v>
      </c>
      <c r="B243" s="19"/>
      <c r="C243" s="20">
        <v>84</v>
      </c>
      <c r="D243" s="21">
        <v>172</v>
      </c>
      <c r="E243" s="28"/>
      <c r="F243" s="29">
        <f t="shared" si="3"/>
        <v>48.8372093023256</v>
      </c>
    </row>
    <row r="244" ht="21" customHeight="1" spans="1:6">
      <c r="A244" s="18" t="s">
        <v>221</v>
      </c>
      <c r="B244" s="19"/>
      <c r="C244" s="20">
        <v>451</v>
      </c>
      <c r="D244" s="21">
        <v>328</v>
      </c>
      <c r="E244" s="28"/>
      <c r="F244" s="29">
        <f t="shared" si="3"/>
        <v>137.5</v>
      </c>
    </row>
    <row r="245" ht="21" customHeight="1" spans="1:6">
      <c r="A245" s="18" t="s">
        <v>222</v>
      </c>
      <c r="B245" s="19"/>
      <c r="C245" s="20">
        <v>82</v>
      </c>
      <c r="D245" s="21">
        <v>84</v>
      </c>
      <c r="E245" s="28"/>
      <c r="F245" s="29">
        <f t="shared" si="3"/>
        <v>97.6190476190476</v>
      </c>
    </row>
    <row r="246" ht="21" customHeight="1" spans="1:6">
      <c r="A246" s="18" t="s">
        <v>223</v>
      </c>
      <c r="B246" s="19">
        <v>5079</v>
      </c>
      <c r="C246" s="20">
        <f>SUM(C247:C249)</f>
        <v>5079</v>
      </c>
      <c r="D246" s="21">
        <f>SUM(D247:D249)</f>
        <v>3801</v>
      </c>
      <c r="E246" s="28">
        <f>(C246/B246)*100</f>
        <v>100</v>
      </c>
      <c r="F246" s="29">
        <f t="shared" si="3"/>
        <v>133.6227308603</v>
      </c>
    </row>
    <row r="247" ht="21" customHeight="1" spans="1:6">
      <c r="A247" s="18" t="s">
        <v>224</v>
      </c>
      <c r="B247" s="19"/>
      <c r="C247" s="20">
        <v>1655</v>
      </c>
      <c r="D247" s="21">
        <v>1102</v>
      </c>
      <c r="E247" s="28"/>
      <c r="F247" s="29">
        <f t="shared" si="3"/>
        <v>150.181488203267</v>
      </c>
    </row>
    <row r="248" ht="21" customHeight="1" spans="1:6">
      <c r="A248" s="18" t="s">
        <v>225</v>
      </c>
      <c r="B248" s="19"/>
      <c r="C248" s="20">
        <v>2088</v>
      </c>
      <c r="D248" s="21">
        <v>1293</v>
      </c>
      <c r="E248" s="28"/>
      <c r="F248" s="29">
        <f t="shared" si="3"/>
        <v>161.484918793503</v>
      </c>
    </row>
    <row r="249" ht="21" customHeight="1" spans="1:6">
      <c r="A249" s="18" t="s">
        <v>226</v>
      </c>
      <c r="B249" s="19"/>
      <c r="C249" s="20">
        <v>1336</v>
      </c>
      <c r="D249" s="21">
        <v>1406</v>
      </c>
      <c r="E249" s="28"/>
      <c r="F249" s="29">
        <f t="shared" si="3"/>
        <v>95.0213371266003</v>
      </c>
    </row>
    <row r="250" ht="21" customHeight="1" spans="1:6">
      <c r="A250" s="18" t="s">
        <v>227</v>
      </c>
      <c r="B250" s="19">
        <v>146</v>
      </c>
      <c r="C250" s="20">
        <f>SUM(C251)</f>
        <v>146</v>
      </c>
      <c r="D250" s="21">
        <f>SUM(D251)</f>
        <v>146</v>
      </c>
      <c r="E250" s="28">
        <f>(C250/B250)*100</f>
        <v>100</v>
      </c>
      <c r="F250" s="29">
        <f t="shared" si="3"/>
        <v>100</v>
      </c>
    </row>
    <row r="251" ht="21" customHeight="1" spans="1:6">
      <c r="A251" s="18" t="s">
        <v>228</v>
      </c>
      <c r="B251" s="19"/>
      <c r="C251" s="20">
        <v>146</v>
      </c>
      <c r="D251" s="21">
        <v>146</v>
      </c>
      <c r="E251" s="28"/>
      <c r="F251" s="29">
        <f t="shared" si="3"/>
        <v>100</v>
      </c>
    </row>
    <row r="252" ht="21" customHeight="1" spans="1:6">
      <c r="A252" s="18" t="s">
        <v>229</v>
      </c>
      <c r="B252" s="19">
        <v>20</v>
      </c>
      <c r="C252" s="20">
        <f>SUM(C253:C253)</f>
        <v>20</v>
      </c>
      <c r="D252" s="21">
        <f>SUM(D253:D253)</f>
        <v>969</v>
      </c>
      <c r="E252" s="28">
        <f>(C252/B252)*100</f>
        <v>100</v>
      </c>
      <c r="F252" s="29">
        <f t="shared" si="3"/>
        <v>2.06398348813209</v>
      </c>
    </row>
    <row r="253" ht="21" customHeight="1" spans="1:6">
      <c r="A253" s="18" t="s">
        <v>230</v>
      </c>
      <c r="B253" s="19"/>
      <c r="C253" s="20">
        <v>20</v>
      </c>
      <c r="D253" s="21">
        <v>969</v>
      </c>
      <c r="E253" s="28"/>
      <c r="F253" s="29">
        <f t="shared" si="3"/>
        <v>2.06398348813209</v>
      </c>
    </row>
    <row r="254" ht="21" customHeight="1" spans="1:6">
      <c r="A254" s="18" t="s">
        <v>231</v>
      </c>
      <c r="B254" s="19">
        <v>36</v>
      </c>
      <c r="C254" s="20">
        <f>SUM(C255:C256)</f>
        <v>27</v>
      </c>
      <c r="D254" s="21">
        <f>SUM(D255:D256)</f>
        <v>19</v>
      </c>
      <c r="E254" s="28">
        <f>(C254/B254)*100</f>
        <v>75</v>
      </c>
      <c r="F254" s="29">
        <f t="shared" si="3"/>
        <v>142.105263157895</v>
      </c>
    </row>
    <row r="255" ht="21" customHeight="1" spans="1:6">
      <c r="A255" s="18" t="s">
        <v>232</v>
      </c>
      <c r="B255" s="19"/>
      <c r="C255" s="20">
        <v>10</v>
      </c>
      <c r="D255" s="21">
        <v>12</v>
      </c>
      <c r="E255" s="28"/>
      <c r="F255" s="29">
        <f t="shared" si="3"/>
        <v>83.3333333333333</v>
      </c>
    </row>
    <row r="256" ht="21" customHeight="1" spans="1:6">
      <c r="A256" s="18" t="s">
        <v>233</v>
      </c>
      <c r="B256" s="19"/>
      <c r="C256" s="20">
        <v>17</v>
      </c>
      <c r="D256" s="21">
        <v>7</v>
      </c>
      <c r="E256" s="28"/>
      <c r="F256" s="29">
        <f t="shared" si="3"/>
        <v>242.857142857143</v>
      </c>
    </row>
    <row r="257" ht="21" customHeight="1" spans="1:6">
      <c r="A257" s="18" t="s">
        <v>234</v>
      </c>
      <c r="B257" s="19">
        <v>78</v>
      </c>
      <c r="C257" s="20">
        <f>SUM(C258:C259)</f>
        <v>41</v>
      </c>
      <c r="D257" s="21">
        <f>SUM(D258:D259)</f>
        <v>42</v>
      </c>
      <c r="E257" s="28">
        <f>(C257/B257)*100</f>
        <v>52.5641025641026</v>
      </c>
      <c r="F257" s="29">
        <f t="shared" si="3"/>
        <v>97.6190476190476</v>
      </c>
    </row>
    <row r="258" ht="21" customHeight="1" spans="1:6">
      <c r="A258" s="18" t="s">
        <v>28</v>
      </c>
      <c r="B258" s="19"/>
      <c r="C258" s="20">
        <v>8</v>
      </c>
      <c r="D258" s="21">
        <v>10</v>
      </c>
      <c r="E258" s="28"/>
      <c r="F258" s="29">
        <f t="shared" si="3"/>
        <v>80</v>
      </c>
    </row>
    <row r="259" ht="21" customHeight="1" spans="1:6">
      <c r="A259" s="18" t="s">
        <v>235</v>
      </c>
      <c r="B259" s="19"/>
      <c r="C259" s="20">
        <v>33</v>
      </c>
      <c r="D259" s="21">
        <v>32</v>
      </c>
      <c r="E259" s="28"/>
      <c r="F259" s="29">
        <f t="shared" si="3"/>
        <v>103.125</v>
      </c>
    </row>
    <row r="260" ht="21" customHeight="1" spans="1:6">
      <c r="A260" s="18" t="s">
        <v>236</v>
      </c>
      <c r="B260" s="19">
        <v>208</v>
      </c>
      <c r="C260" s="20">
        <f>SUM(C261)</f>
        <v>208</v>
      </c>
      <c r="D260" s="21">
        <f>SUM(D261)</f>
        <v>226</v>
      </c>
      <c r="E260" s="28">
        <f>(C260/B260)*100</f>
        <v>100</v>
      </c>
      <c r="F260" s="29">
        <f t="shared" si="3"/>
        <v>92.0353982300885</v>
      </c>
    </row>
    <row r="261" ht="21" customHeight="1" spans="1:6">
      <c r="A261" s="18" t="s">
        <v>237</v>
      </c>
      <c r="B261" s="19"/>
      <c r="C261" s="20">
        <v>208</v>
      </c>
      <c r="D261" s="21">
        <v>226</v>
      </c>
      <c r="E261" s="28"/>
      <c r="F261" s="29">
        <f t="shared" si="3"/>
        <v>92.0353982300885</v>
      </c>
    </row>
    <row r="262" ht="21" customHeight="1" spans="1:6">
      <c r="A262" s="18" t="s">
        <v>238</v>
      </c>
      <c r="B262" s="19">
        <v>2155</v>
      </c>
      <c r="C262" s="20">
        <f>SUM(C263)</f>
        <v>2130</v>
      </c>
      <c r="D262" s="21">
        <f>SUM(D263)</f>
        <v>991</v>
      </c>
      <c r="E262" s="28">
        <f>(C262/B262)*100</f>
        <v>98.8399071925754</v>
      </c>
      <c r="F262" s="29">
        <f t="shared" si="3"/>
        <v>214.934409687185</v>
      </c>
    </row>
    <row r="263" ht="21" customHeight="1" spans="1:6">
      <c r="A263" s="18" t="s">
        <v>239</v>
      </c>
      <c r="B263" s="19"/>
      <c r="C263" s="20">
        <v>2130</v>
      </c>
      <c r="D263" s="21">
        <v>991</v>
      </c>
      <c r="E263" s="28"/>
      <c r="F263" s="29">
        <f t="shared" ref="F263:F326" si="4">(C263/D263)*100</f>
        <v>214.934409687185</v>
      </c>
    </row>
    <row r="264" ht="21" customHeight="1" spans="1:6">
      <c r="A264" s="14" t="s">
        <v>240</v>
      </c>
      <c r="B264" s="15">
        <f>SUM(B265:B287)</f>
        <v>14847</v>
      </c>
      <c r="C264" s="16">
        <f>C265+C270+C273+C276+C279+C282+C286+C284</f>
        <v>13755</v>
      </c>
      <c r="D264" s="17">
        <f>D265+D270+D273+D276+D279+D282+D286</f>
        <v>34622</v>
      </c>
      <c r="E264" s="26">
        <f>(C264/B264)*100</f>
        <v>92.6449787835926</v>
      </c>
      <c r="F264" s="29">
        <f t="shared" si="4"/>
        <v>39.7290739991913</v>
      </c>
    </row>
    <row r="265" ht="21" customHeight="1" spans="1:6">
      <c r="A265" s="18" t="s">
        <v>241</v>
      </c>
      <c r="B265" s="19">
        <v>1473</v>
      </c>
      <c r="C265" s="20">
        <f>SUM(C266:C269)</f>
        <v>1473</v>
      </c>
      <c r="D265" s="21">
        <f>SUM(D266:D269)</f>
        <v>979</v>
      </c>
      <c r="E265" s="28">
        <f>(C265/B265)*100</f>
        <v>100</v>
      </c>
      <c r="F265" s="29">
        <f t="shared" si="4"/>
        <v>150.459652706844</v>
      </c>
    </row>
    <row r="266" ht="21" customHeight="1" spans="1:6">
      <c r="A266" s="18" t="s">
        <v>10</v>
      </c>
      <c r="B266" s="19"/>
      <c r="C266" s="20">
        <v>747</v>
      </c>
      <c r="D266" s="21">
        <v>797</v>
      </c>
      <c r="E266" s="28"/>
      <c r="F266" s="29">
        <f t="shared" si="4"/>
        <v>93.7264742785445</v>
      </c>
    </row>
    <row r="267" ht="21" customHeight="1" spans="1:6">
      <c r="A267" s="18" t="s">
        <v>242</v>
      </c>
      <c r="B267" s="19"/>
      <c r="C267" s="20">
        <v>7</v>
      </c>
      <c r="D267" s="21"/>
      <c r="E267" s="28"/>
      <c r="F267" s="29"/>
    </row>
    <row r="268" ht="21" customHeight="1" spans="1:6">
      <c r="A268" s="18" t="s">
        <v>243</v>
      </c>
      <c r="B268" s="19"/>
      <c r="C268" s="20">
        <v>26</v>
      </c>
      <c r="D268" s="21"/>
      <c r="E268" s="28"/>
      <c r="F268" s="29"/>
    </row>
    <row r="269" ht="21" customHeight="1" spans="1:6">
      <c r="A269" s="18" t="s">
        <v>244</v>
      </c>
      <c r="B269" s="19"/>
      <c r="C269" s="20">
        <v>693</v>
      </c>
      <c r="D269" s="21">
        <v>182</v>
      </c>
      <c r="E269" s="28"/>
      <c r="F269" s="29">
        <f t="shared" si="4"/>
        <v>380.769230769231</v>
      </c>
    </row>
    <row r="270" ht="21" customHeight="1" spans="1:6">
      <c r="A270" s="18" t="s">
        <v>245</v>
      </c>
      <c r="B270" s="19">
        <v>432</v>
      </c>
      <c r="C270" s="20">
        <f>SUM(C271:C272)</f>
        <v>432</v>
      </c>
      <c r="D270" s="21">
        <f>SUM(D272)</f>
        <v>52</v>
      </c>
      <c r="E270" s="28">
        <f>(C270/B270)*100</f>
        <v>100</v>
      </c>
      <c r="F270" s="29">
        <f t="shared" si="4"/>
        <v>830.769230769231</v>
      </c>
    </row>
    <row r="271" ht="21" customHeight="1" spans="1:6">
      <c r="A271" s="18" t="s">
        <v>246</v>
      </c>
      <c r="B271" s="19"/>
      <c r="C271" s="20">
        <v>74</v>
      </c>
      <c r="D271" s="21"/>
      <c r="E271" s="28"/>
      <c r="F271" s="29"/>
    </row>
    <row r="272" ht="21" customHeight="1" spans="1:6">
      <c r="A272" s="18" t="s">
        <v>247</v>
      </c>
      <c r="B272" s="19"/>
      <c r="C272" s="20">
        <v>358</v>
      </c>
      <c r="D272" s="21">
        <v>52</v>
      </c>
      <c r="E272" s="28"/>
      <c r="F272" s="29">
        <f t="shared" si="4"/>
        <v>688.461538461538</v>
      </c>
    </row>
    <row r="273" ht="21" customHeight="1" spans="1:6">
      <c r="A273" s="18" t="s">
        <v>248</v>
      </c>
      <c r="B273" s="19">
        <v>11236</v>
      </c>
      <c r="C273" s="20">
        <f>SUM(C274:C275)</f>
        <v>10557</v>
      </c>
      <c r="D273" s="21">
        <f>SUM(D274:D275)</f>
        <v>22918</v>
      </c>
      <c r="E273" s="28">
        <f>(C273/B273)*100</f>
        <v>93.9569241723033</v>
      </c>
      <c r="F273" s="29">
        <f t="shared" si="4"/>
        <v>46.0642289903133</v>
      </c>
    </row>
    <row r="274" ht="21" customHeight="1" spans="1:6">
      <c r="A274" s="18" t="s">
        <v>249</v>
      </c>
      <c r="B274" s="19"/>
      <c r="C274" s="20">
        <v>957</v>
      </c>
      <c r="D274" s="21">
        <v>3866</v>
      </c>
      <c r="E274" s="28"/>
      <c r="F274" s="29">
        <f t="shared" si="4"/>
        <v>24.7542679772375</v>
      </c>
    </row>
    <row r="275" ht="21" customHeight="1" spans="1:6">
      <c r="A275" s="18" t="s">
        <v>250</v>
      </c>
      <c r="B275" s="19"/>
      <c r="C275" s="20">
        <v>9600</v>
      </c>
      <c r="D275" s="21">
        <v>19052</v>
      </c>
      <c r="E275" s="28"/>
      <c r="F275" s="29">
        <f t="shared" si="4"/>
        <v>50.3884106655469</v>
      </c>
    </row>
    <row r="276" ht="21" customHeight="1" spans="1:6">
      <c r="A276" s="18" t="s">
        <v>251</v>
      </c>
      <c r="B276" s="19"/>
      <c r="C276" s="20"/>
      <c r="D276" s="21">
        <f>SUM(D277:D278)</f>
        <v>4790</v>
      </c>
      <c r="E276" s="28"/>
      <c r="F276" s="29"/>
    </row>
    <row r="277" ht="21" customHeight="1" spans="1:6">
      <c r="A277" s="18" t="s">
        <v>252</v>
      </c>
      <c r="B277" s="19"/>
      <c r="C277" s="20"/>
      <c r="D277" s="21">
        <v>60</v>
      </c>
      <c r="E277" s="28"/>
      <c r="F277" s="29"/>
    </row>
    <row r="278" ht="21" customHeight="1" spans="1:6">
      <c r="A278" s="18" t="s">
        <v>253</v>
      </c>
      <c r="B278" s="19"/>
      <c r="C278" s="20"/>
      <c r="D278" s="21">
        <v>4730</v>
      </c>
      <c r="E278" s="28"/>
      <c r="F278" s="29"/>
    </row>
    <row r="279" ht="21" customHeight="1" spans="1:6">
      <c r="A279" s="18" t="s">
        <v>254</v>
      </c>
      <c r="B279" s="19">
        <v>2</v>
      </c>
      <c r="C279" s="20"/>
      <c r="D279" s="21">
        <f>SUM(D280:D281)</f>
        <v>63</v>
      </c>
      <c r="E279" s="28"/>
      <c r="F279" s="29"/>
    </row>
    <row r="280" ht="21" customHeight="1" spans="1:6">
      <c r="A280" s="18" t="s">
        <v>255</v>
      </c>
      <c r="B280" s="19"/>
      <c r="C280" s="20"/>
      <c r="D280" s="21">
        <v>55</v>
      </c>
      <c r="E280" s="28"/>
      <c r="F280" s="29"/>
    </row>
    <row r="281" ht="21" customHeight="1" spans="1:6">
      <c r="A281" s="18" t="s">
        <v>256</v>
      </c>
      <c r="B281" s="19"/>
      <c r="C281" s="20"/>
      <c r="D281" s="21">
        <v>8</v>
      </c>
      <c r="E281" s="28"/>
      <c r="F281" s="29"/>
    </row>
    <row r="282" ht="21" customHeight="1" spans="1:6">
      <c r="A282" s="18" t="s">
        <v>257</v>
      </c>
      <c r="B282" s="19">
        <v>667</v>
      </c>
      <c r="C282" s="20">
        <f>SUM(C283)</f>
        <v>390</v>
      </c>
      <c r="D282" s="21">
        <f>SUM(D283)</f>
        <v>598</v>
      </c>
      <c r="E282" s="28">
        <f>(C282/B282)*100</f>
        <v>58.4707646176912</v>
      </c>
      <c r="F282" s="29">
        <f t="shared" si="4"/>
        <v>65.2173913043478</v>
      </c>
    </row>
    <row r="283" ht="21" customHeight="1" spans="1:6">
      <c r="A283" s="18" t="s">
        <v>258</v>
      </c>
      <c r="B283" s="19"/>
      <c r="C283" s="20">
        <v>390</v>
      </c>
      <c r="D283" s="21">
        <v>598</v>
      </c>
      <c r="E283" s="28"/>
      <c r="F283" s="29">
        <f t="shared" si="4"/>
        <v>65.2173913043478</v>
      </c>
    </row>
    <row r="284" ht="21" customHeight="1" spans="1:6">
      <c r="A284" s="18" t="s">
        <v>259</v>
      </c>
      <c r="B284" s="19">
        <v>47</v>
      </c>
      <c r="C284" s="20">
        <f>SUM(C285)</f>
        <v>47</v>
      </c>
      <c r="D284" s="21"/>
      <c r="E284" s="28">
        <f>(C284/B284)*100</f>
        <v>100</v>
      </c>
      <c r="F284" s="29"/>
    </row>
    <row r="285" ht="21" customHeight="1" spans="1:6">
      <c r="A285" s="18" t="s">
        <v>260</v>
      </c>
      <c r="B285" s="19"/>
      <c r="C285" s="20">
        <v>47</v>
      </c>
      <c r="D285" s="21"/>
      <c r="E285" s="28"/>
      <c r="F285" s="29"/>
    </row>
    <row r="286" ht="21" customHeight="1" spans="1:6">
      <c r="A286" s="18" t="s">
        <v>261</v>
      </c>
      <c r="B286" s="19">
        <v>990</v>
      </c>
      <c r="C286" s="20">
        <f>SUM(C287)</f>
        <v>856</v>
      </c>
      <c r="D286" s="21">
        <f>SUM(D287)</f>
        <v>5222</v>
      </c>
      <c r="E286" s="28">
        <f>(C286/B286)*100</f>
        <v>86.4646464646465</v>
      </c>
      <c r="F286" s="29">
        <f t="shared" si="4"/>
        <v>16.3921869015703</v>
      </c>
    </row>
    <row r="287" ht="21" customHeight="1" spans="1:6">
      <c r="A287" s="18" t="s">
        <v>262</v>
      </c>
      <c r="B287" s="19"/>
      <c r="C287" s="20">
        <v>856</v>
      </c>
      <c r="D287" s="21">
        <v>5222</v>
      </c>
      <c r="E287" s="28"/>
      <c r="F287" s="29">
        <f t="shared" si="4"/>
        <v>16.3921869015703</v>
      </c>
    </row>
    <row r="288" ht="21" customHeight="1" spans="1:6">
      <c r="A288" s="14" t="s">
        <v>263</v>
      </c>
      <c r="B288" s="15">
        <f>SUM(B289:B305)</f>
        <v>56634</v>
      </c>
      <c r="C288" s="16">
        <f>C289+C297+C300+C304+C295+C302</f>
        <v>56634</v>
      </c>
      <c r="D288" s="17">
        <f>D289+D297+D300+D304+D295+D302</f>
        <v>143402</v>
      </c>
      <c r="E288" s="26">
        <f>(C288/B288)*100</f>
        <v>100</v>
      </c>
      <c r="F288" s="29">
        <f t="shared" si="4"/>
        <v>39.4931730380329</v>
      </c>
    </row>
    <row r="289" ht="21" customHeight="1" spans="1:6">
      <c r="A289" s="18" t="s">
        <v>264</v>
      </c>
      <c r="B289" s="19">
        <v>26461</v>
      </c>
      <c r="C289" s="20">
        <f>SUM(C290:C294)</f>
        <v>26461</v>
      </c>
      <c r="D289" s="21">
        <f>SUM(D290:D294)</f>
        <v>28418</v>
      </c>
      <c r="E289" s="28">
        <f>(C289/B289)*100</f>
        <v>100</v>
      </c>
      <c r="F289" s="29">
        <f t="shared" si="4"/>
        <v>93.1135196002534</v>
      </c>
    </row>
    <row r="290" ht="21" customHeight="1" spans="1:6">
      <c r="A290" s="18" t="s">
        <v>10</v>
      </c>
      <c r="B290" s="19"/>
      <c r="C290" s="20">
        <v>11758</v>
      </c>
      <c r="D290" s="21">
        <v>10819</v>
      </c>
      <c r="E290" s="28"/>
      <c r="F290" s="29">
        <f t="shared" si="4"/>
        <v>108.67917552454</v>
      </c>
    </row>
    <row r="291" ht="21" customHeight="1" spans="1:6">
      <c r="A291" s="18" t="s">
        <v>11</v>
      </c>
      <c r="B291" s="19"/>
      <c r="C291" s="20">
        <v>2</v>
      </c>
      <c r="D291" s="21">
        <v>5</v>
      </c>
      <c r="E291" s="28"/>
      <c r="F291" s="29">
        <f t="shared" si="4"/>
        <v>40</v>
      </c>
    </row>
    <row r="292" ht="21" customHeight="1" spans="1:6">
      <c r="A292" s="18" t="s">
        <v>265</v>
      </c>
      <c r="B292" s="19"/>
      <c r="C292" s="20">
        <v>498</v>
      </c>
      <c r="D292" s="21">
        <v>494</v>
      </c>
      <c r="E292" s="28"/>
      <c r="F292" s="29">
        <f t="shared" si="4"/>
        <v>100.80971659919</v>
      </c>
    </row>
    <row r="293" ht="21" customHeight="1" spans="1:6">
      <c r="A293" s="18" t="s">
        <v>266</v>
      </c>
      <c r="B293" s="19"/>
      <c r="C293" s="20">
        <v>25</v>
      </c>
      <c r="D293" s="21">
        <v>20</v>
      </c>
      <c r="E293" s="28"/>
      <c r="F293" s="29">
        <f t="shared" si="4"/>
        <v>125</v>
      </c>
    </row>
    <row r="294" ht="21" customHeight="1" spans="1:6">
      <c r="A294" s="18" t="s">
        <v>267</v>
      </c>
      <c r="B294" s="19"/>
      <c r="C294" s="20">
        <v>14178</v>
      </c>
      <c r="D294" s="21">
        <v>17080</v>
      </c>
      <c r="E294" s="28"/>
      <c r="F294" s="29">
        <f t="shared" si="4"/>
        <v>83.0093676814988</v>
      </c>
    </row>
    <row r="295" ht="21" customHeight="1" spans="1:6">
      <c r="A295" s="18" t="s">
        <v>268</v>
      </c>
      <c r="B295" s="19">
        <v>165</v>
      </c>
      <c r="C295" s="20">
        <f>SUM(C296)</f>
        <v>165</v>
      </c>
      <c r="D295" s="21">
        <f>SUM(D296)</f>
        <v>60</v>
      </c>
      <c r="E295" s="28">
        <f>(C295/B295)*100</f>
        <v>100</v>
      </c>
      <c r="F295" s="29">
        <f t="shared" si="4"/>
        <v>275</v>
      </c>
    </row>
    <row r="296" ht="21" customHeight="1" spans="1:6">
      <c r="A296" s="18" t="s">
        <v>269</v>
      </c>
      <c r="B296" s="19"/>
      <c r="C296" s="20">
        <v>165</v>
      </c>
      <c r="D296" s="21">
        <v>60</v>
      </c>
      <c r="E296" s="28"/>
      <c r="F296" s="29">
        <f t="shared" si="4"/>
        <v>275</v>
      </c>
    </row>
    <row r="297" ht="21" customHeight="1" spans="1:6">
      <c r="A297" s="18" t="s">
        <v>270</v>
      </c>
      <c r="B297" s="19">
        <v>23988</v>
      </c>
      <c r="C297" s="20">
        <f>SUM(C298:C299)</f>
        <v>23988</v>
      </c>
      <c r="D297" s="21">
        <f>SUM(D298:D299)</f>
        <v>87359</v>
      </c>
      <c r="E297" s="28">
        <f>(C297/B297)*100</f>
        <v>100</v>
      </c>
      <c r="F297" s="29">
        <f t="shared" si="4"/>
        <v>27.4591055300541</v>
      </c>
    </row>
    <row r="298" ht="21" customHeight="1" spans="1:6">
      <c r="A298" s="18" t="s">
        <v>271</v>
      </c>
      <c r="B298" s="19"/>
      <c r="C298" s="20">
        <v>9769</v>
      </c>
      <c r="D298" s="21">
        <v>65848</v>
      </c>
      <c r="E298" s="28"/>
      <c r="F298" s="29">
        <f t="shared" si="4"/>
        <v>14.8356821771352</v>
      </c>
    </row>
    <row r="299" ht="21" customHeight="1" spans="1:6">
      <c r="A299" s="18" t="s">
        <v>272</v>
      </c>
      <c r="B299" s="19"/>
      <c r="C299" s="20">
        <v>14219</v>
      </c>
      <c r="D299" s="21">
        <v>21511</v>
      </c>
      <c r="E299" s="28"/>
      <c r="F299" s="29">
        <f t="shared" si="4"/>
        <v>66.1010645716145</v>
      </c>
    </row>
    <row r="300" ht="21" customHeight="1" spans="1:6">
      <c r="A300" s="18" t="s">
        <v>273</v>
      </c>
      <c r="B300" s="19">
        <v>3826</v>
      </c>
      <c r="C300" s="20">
        <f>SUM(C301)</f>
        <v>3826</v>
      </c>
      <c r="D300" s="21">
        <f>SUM(D301)</f>
        <v>984</v>
      </c>
      <c r="E300" s="28">
        <f>(C300/B300)*100</f>
        <v>100</v>
      </c>
      <c r="F300" s="29">
        <f t="shared" si="4"/>
        <v>388.821138211382</v>
      </c>
    </row>
    <row r="301" ht="21" customHeight="1" spans="1:6">
      <c r="A301" s="18" t="s">
        <v>274</v>
      </c>
      <c r="B301" s="19"/>
      <c r="C301" s="20">
        <v>3826</v>
      </c>
      <c r="D301" s="21">
        <v>984</v>
      </c>
      <c r="E301" s="28"/>
      <c r="F301" s="29">
        <f t="shared" si="4"/>
        <v>388.821138211382</v>
      </c>
    </row>
    <row r="302" ht="21" customHeight="1" spans="1:6">
      <c r="A302" s="18" t="s">
        <v>275</v>
      </c>
      <c r="B302" s="19">
        <v>294</v>
      </c>
      <c r="C302" s="20">
        <f>SUM(C303)</f>
        <v>294</v>
      </c>
      <c r="D302" s="21">
        <f>SUM(D303)</f>
        <v>89</v>
      </c>
      <c r="E302" s="28">
        <f>(C302/B302)*100</f>
        <v>100</v>
      </c>
      <c r="F302" s="29">
        <f t="shared" si="4"/>
        <v>330.337078651685</v>
      </c>
    </row>
    <row r="303" ht="21" customHeight="1" spans="1:6">
      <c r="A303" s="18" t="s">
        <v>276</v>
      </c>
      <c r="B303" s="19"/>
      <c r="C303" s="20">
        <v>294</v>
      </c>
      <c r="D303" s="21">
        <v>89</v>
      </c>
      <c r="E303" s="28"/>
      <c r="F303" s="29">
        <f t="shared" si="4"/>
        <v>330.337078651685</v>
      </c>
    </row>
    <row r="304" ht="21" customHeight="1" spans="1:6">
      <c r="A304" s="18" t="s">
        <v>277</v>
      </c>
      <c r="B304" s="19">
        <v>1900</v>
      </c>
      <c r="C304" s="20">
        <f>SUM(C305)</f>
        <v>1900</v>
      </c>
      <c r="D304" s="21">
        <f>SUM(D305)</f>
        <v>26492</v>
      </c>
      <c r="E304" s="28">
        <f>(C304/B304)*100</f>
        <v>100</v>
      </c>
      <c r="F304" s="29">
        <f t="shared" si="4"/>
        <v>7.17197644571946</v>
      </c>
    </row>
    <row r="305" ht="21" customHeight="1" spans="1:6">
      <c r="A305" s="18" t="s">
        <v>278</v>
      </c>
      <c r="B305" s="19"/>
      <c r="C305" s="20">
        <v>1900</v>
      </c>
      <c r="D305" s="21">
        <v>26492</v>
      </c>
      <c r="E305" s="28"/>
      <c r="F305" s="29">
        <f t="shared" si="4"/>
        <v>7.17197644571946</v>
      </c>
    </row>
    <row r="306" ht="21" customHeight="1" spans="1:6">
      <c r="A306" s="14" t="s">
        <v>279</v>
      </c>
      <c r="B306" s="15">
        <f>SUM(B307:B360)</f>
        <v>59672</v>
      </c>
      <c r="C306" s="16">
        <f>C307+C325+C335+C346+C355+C359+C350</f>
        <v>57734</v>
      </c>
      <c r="D306" s="17">
        <f>D307+D325+D335+D346+D355+D359+D350</f>
        <v>44041</v>
      </c>
      <c r="E306" s="26">
        <f>(C306/B306)*100</f>
        <v>96.752245609331</v>
      </c>
      <c r="F306" s="29">
        <f t="shared" si="4"/>
        <v>131.091482936355</v>
      </c>
    </row>
    <row r="307" ht="21" customHeight="1" spans="1:6">
      <c r="A307" s="18" t="s">
        <v>280</v>
      </c>
      <c r="B307" s="19">
        <v>23410</v>
      </c>
      <c r="C307" s="20">
        <f>SUM(C308:C324)</f>
        <v>21772</v>
      </c>
      <c r="D307" s="21">
        <f>SUM(D308:D324)</f>
        <v>19768</v>
      </c>
      <c r="E307" s="28">
        <f>(C307/B307)*100</f>
        <v>93.0029901751388</v>
      </c>
      <c r="F307" s="29">
        <f t="shared" si="4"/>
        <v>110.137596114933</v>
      </c>
    </row>
    <row r="308" ht="21" customHeight="1" spans="1:6">
      <c r="A308" s="18" t="s">
        <v>10</v>
      </c>
      <c r="B308" s="19"/>
      <c r="C308" s="20">
        <v>1098</v>
      </c>
      <c r="D308" s="21">
        <v>1238</v>
      </c>
      <c r="E308" s="28"/>
      <c r="F308" s="29">
        <f t="shared" si="4"/>
        <v>88.6914378029079</v>
      </c>
    </row>
    <row r="309" ht="21" customHeight="1" spans="1:6">
      <c r="A309" s="18" t="s">
        <v>11</v>
      </c>
      <c r="B309" s="19"/>
      <c r="C309" s="20">
        <v>3</v>
      </c>
      <c r="D309" s="21">
        <v>1</v>
      </c>
      <c r="E309" s="28"/>
      <c r="F309" s="29">
        <f t="shared" si="4"/>
        <v>300</v>
      </c>
    </row>
    <row r="310" ht="21" customHeight="1" spans="1:6">
      <c r="A310" s="18" t="s">
        <v>15</v>
      </c>
      <c r="B310" s="19"/>
      <c r="C310" s="20">
        <v>422</v>
      </c>
      <c r="D310" s="21">
        <v>1662</v>
      </c>
      <c r="E310" s="28"/>
      <c r="F310" s="29">
        <f t="shared" si="4"/>
        <v>25.3910950661853</v>
      </c>
    </row>
    <row r="311" ht="21" customHeight="1" spans="1:6">
      <c r="A311" s="18" t="s">
        <v>281</v>
      </c>
      <c r="B311" s="19"/>
      <c r="C311" s="20"/>
      <c r="D311" s="21">
        <v>5</v>
      </c>
      <c r="E311" s="28"/>
      <c r="F311" s="29"/>
    </row>
    <row r="312" ht="21" customHeight="1" spans="1:6">
      <c r="A312" s="18" t="s">
        <v>282</v>
      </c>
      <c r="B312" s="19"/>
      <c r="C312" s="20">
        <v>267</v>
      </c>
      <c r="D312" s="21">
        <v>133</v>
      </c>
      <c r="E312" s="28"/>
      <c r="F312" s="29">
        <f t="shared" si="4"/>
        <v>200.751879699248</v>
      </c>
    </row>
    <row r="313" ht="21" customHeight="1" spans="1:6">
      <c r="A313" s="18" t="s">
        <v>283</v>
      </c>
      <c r="B313" s="19"/>
      <c r="C313" s="20">
        <v>48</v>
      </c>
      <c r="D313" s="21">
        <v>39</v>
      </c>
      <c r="E313" s="28"/>
      <c r="F313" s="29">
        <f t="shared" si="4"/>
        <v>123.076923076923</v>
      </c>
    </row>
    <row r="314" ht="21" customHeight="1" spans="1:6">
      <c r="A314" s="18" t="s">
        <v>284</v>
      </c>
      <c r="B314" s="19"/>
      <c r="C314" s="20">
        <v>3</v>
      </c>
      <c r="D314" s="21">
        <v>36</v>
      </c>
      <c r="E314" s="28"/>
      <c r="F314" s="29">
        <f t="shared" si="4"/>
        <v>8.33333333333333</v>
      </c>
    </row>
    <row r="315" ht="21" customHeight="1" spans="1:6">
      <c r="A315" s="18" t="s">
        <v>285</v>
      </c>
      <c r="B315" s="19"/>
      <c r="C315" s="20">
        <v>283</v>
      </c>
      <c r="D315" s="21">
        <v>55</v>
      </c>
      <c r="E315" s="28"/>
      <c r="F315" s="29">
        <f t="shared" si="4"/>
        <v>514.545454545455</v>
      </c>
    </row>
    <row r="316" ht="21" customHeight="1" spans="1:6">
      <c r="A316" s="18" t="s">
        <v>286</v>
      </c>
      <c r="B316" s="19"/>
      <c r="C316" s="20">
        <v>63</v>
      </c>
      <c r="D316" s="21"/>
      <c r="E316" s="28"/>
      <c r="F316" s="29"/>
    </row>
    <row r="317" ht="21" customHeight="1" spans="1:6">
      <c r="A317" s="18" t="s">
        <v>287</v>
      </c>
      <c r="B317" s="19"/>
      <c r="C317" s="20">
        <v>1945</v>
      </c>
      <c r="D317" s="21">
        <v>4884</v>
      </c>
      <c r="E317" s="28"/>
      <c r="F317" s="29">
        <f t="shared" si="4"/>
        <v>39.8239148239148</v>
      </c>
    </row>
    <row r="318" ht="21" customHeight="1" spans="1:6">
      <c r="A318" s="18" t="s">
        <v>288</v>
      </c>
      <c r="B318" s="19"/>
      <c r="C318" s="20">
        <v>1319</v>
      </c>
      <c r="D318" s="21">
        <v>2268</v>
      </c>
      <c r="E318" s="28"/>
      <c r="F318" s="29">
        <f t="shared" si="4"/>
        <v>58.1569664902998</v>
      </c>
    </row>
    <row r="319" ht="21" customHeight="1" spans="1:6">
      <c r="A319" s="18" t="s">
        <v>289</v>
      </c>
      <c r="B319" s="19"/>
      <c r="C319" s="20">
        <v>698</v>
      </c>
      <c r="D319" s="21">
        <v>332</v>
      </c>
      <c r="E319" s="28"/>
      <c r="F319" s="29">
        <f t="shared" si="4"/>
        <v>210.240963855422</v>
      </c>
    </row>
    <row r="320" ht="21" customHeight="1" spans="1:6">
      <c r="A320" s="18" t="s">
        <v>290</v>
      </c>
      <c r="B320" s="19"/>
      <c r="C320" s="20">
        <v>174</v>
      </c>
      <c r="D320" s="21">
        <v>37</v>
      </c>
      <c r="E320" s="28"/>
      <c r="F320" s="29">
        <f t="shared" si="4"/>
        <v>470.27027027027</v>
      </c>
    </row>
    <row r="321" ht="21" customHeight="1" spans="1:6">
      <c r="A321" s="18" t="s">
        <v>291</v>
      </c>
      <c r="B321" s="19"/>
      <c r="C321" s="20">
        <v>484</v>
      </c>
      <c r="D321" s="21">
        <v>139</v>
      </c>
      <c r="E321" s="28"/>
      <c r="F321" s="29">
        <f t="shared" si="4"/>
        <v>348.201438848921</v>
      </c>
    </row>
    <row r="322" ht="21" customHeight="1" spans="1:6">
      <c r="A322" s="18" t="s">
        <v>292</v>
      </c>
      <c r="B322" s="19"/>
      <c r="C322" s="20"/>
      <c r="D322" s="21">
        <v>1147</v>
      </c>
      <c r="E322" s="28"/>
      <c r="F322" s="29"/>
    </row>
    <row r="323" ht="21" customHeight="1" spans="1:6">
      <c r="A323" s="18" t="s">
        <v>293</v>
      </c>
      <c r="B323" s="19"/>
      <c r="C323" s="20">
        <v>11586</v>
      </c>
      <c r="D323" s="21">
        <v>6409</v>
      </c>
      <c r="E323" s="28"/>
      <c r="F323" s="29">
        <f t="shared" si="4"/>
        <v>180.77703229833</v>
      </c>
    </row>
    <row r="324" ht="21" customHeight="1" spans="1:6">
      <c r="A324" s="18" t="s">
        <v>294</v>
      </c>
      <c r="B324" s="19"/>
      <c r="C324" s="20">
        <v>3379</v>
      </c>
      <c r="D324" s="21">
        <v>1383</v>
      </c>
      <c r="E324" s="28"/>
      <c r="F324" s="29">
        <f t="shared" si="4"/>
        <v>244.323933477946</v>
      </c>
    </row>
    <row r="325" ht="21" customHeight="1" spans="1:6">
      <c r="A325" s="18" t="s">
        <v>295</v>
      </c>
      <c r="B325" s="19">
        <v>2744</v>
      </c>
      <c r="C325" s="20">
        <f>SUM(C326:C334)</f>
        <v>2634</v>
      </c>
      <c r="D325" s="21">
        <f>SUM(D326:D334)</f>
        <v>2532</v>
      </c>
      <c r="E325" s="28">
        <f>(C325/B325)*100</f>
        <v>95.9912536443149</v>
      </c>
      <c r="F325" s="29">
        <f t="shared" si="4"/>
        <v>104.028436018957</v>
      </c>
    </row>
    <row r="326" ht="21" customHeight="1" spans="1:6">
      <c r="A326" s="18" t="s">
        <v>10</v>
      </c>
      <c r="B326" s="19"/>
      <c r="C326" s="20">
        <v>416</v>
      </c>
      <c r="D326" s="21">
        <v>458</v>
      </c>
      <c r="E326" s="28"/>
      <c r="F326" s="29">
        <f t="shared" si="4"/>
        <v>90.8296943231441</v>
      </c>
    </row>
    <row r="327" ht="21" customHeight="1" spans="1:6">
      <c r="A327" s="18" t="s">
        <v>296</v>
      </c>
      <c r="B327" s="19"/>
      <c r="C327" s="20">
        <v>71</v>
      </c>
      <c r="D327" s="21">
        <v>77</v>
      </c>
      <c r="E327" s="28"/>
      <c r="F327" s="29">
        <f t="shared" ref="F327:F390" si="5">(C327/D327)*100</f>
        <v>92.2077922077922</v>
      </c>
    </row>
    <row r="328" ht="21" customHeight="1" spans="1:6">
      <c r="A328" s="18" t="s">
        <v>297</v>
      </c>
      <c r="B328" s="19"/>
      <c r="C328" s="20">
        <v>996</v>
      </c>
      <c r="D328" s="21">
        <v>1814</v>
      </c>
      <c r="E328" s="28"/>
      <c r="F328" s="29">
        <f t="shared" si="5"/>
        <v>54.9062844542448</v>
      </c>
    </row>
    <row r="329" ht="21" customHeight="1" spans="1:6">
      <c r="A329" s="18" t="s">
        <v>298</v>
      </c>
      <c r="B329" s="19"/>
      <c r="C329" s="20">
        <v>206</v>
      </c>
      <c r="D329" s="21">
        <v>116</v>
      </c>
      <c r="E329" s="28"/>
      <c r="F329" s="29">
        <f t="shared" si="5"/>
        <v>177.586206896552</v>
      </c>
    </row>
    <row r="330" ht="21" customHeight="1" spans="1:6">
      <c r="A330" s="18" t="s">
        <v>299</v>
      </c>
      <c r="B330" s="19"/>
      <c r="C330" s="20">
        <v>106</v>
      </c>
      <c r="D330" s="21"/>
      <c r="E330" s="28"/>
      <c r="F330" s="29"/>
    </row>
    <row r="331" ht="21" customHeight="1" spans="1:6">
      <c r="A331" s="18" t="s">
        <v>300</v>
      </c>
      <c r="B331" s="19"/>
      <c r="C331" s="20">
        <v>15</v>
      </c>
      <c r="D331" s="21">
        <v>35</v>
      </c>
      <c r="E331" s="28"/>
      <c r="F331" s="29">
        <f t="shared" si="5"/>
        <v>42.8571428571429</v>
      </c>
    </row>
    <row r="332" ht="21" customHeight="1" spans="1:6">
      <c r="A332" s="18" t="s">
        <v>301</v>
      </c>
      <c r="B332" s="19"/>
      <c r="C332" s="20">
        <v>477</v>
      </c>
      <c r="D332" s="21">
        <v>31</v>
      </c>
      <c r="E332" s="28"/>
      <c r="F332" s="29">
        <f t="shared" si="5"/>
        <v>1538.70967741935</v>
      </c>
    </row>
    <row r="333" ht="21" customHeight="1" spans="1:6">
      <c r="A333" s="18" t="s">
        <v>286</v>
      </c>
      <c r="B333" s="19"/>
      <c r="C333" s="20">
        <v>37</v>
      </c>
      <c r="D333" s="21"/>
      <c r="E333" s="28"/>
      <c r="F333" s="29"/>
    </row>
    <row r="334" ht="21" customHeight="1" spans="1:6">
      <c r="A334" s="18" t="s">
        <v>302</v>
      </c>
      <c r="B334" s="19"/>
      <c r="C334" s="20">
        <v>310</v>
      </c>
      <c r="D334" s="21">
        <v>1</v>
      </c>
      <c r="E334" s="28"/>
      <c r="F334" s="29">
        <f t="shared" si="5"/>
        <v>31000</v>
      </c>
    </row>
    <row r="335" ht="21" customHeight="1" spans="1:6">
      <c r="A335" s="18" t="s">
        <v>303</v>
      </c>
      <c r="B335" s="19">
        <v>19892</v>
      </c>
      <c r="C335" s="20">
        <f>SUM(C336:C345)</f>
        <v>19842</v>
      </c>
      <c r="D335" s="21">
        <f>SUM(D336:D345)</f>
        <v>5125</v>
      </c>
      <c r="E335" s="28">
        <f>(C335/B335)*100</f>
        <v>99.7486426704203</v>
      </c>
      <c r="F335" s="29">
        <f t="shared" si="5"/>
        <v>387.160975609756</v>
      </c>
    </row>
    <row r="336" ht="21" customHeight="1" spans="1:6">
      <c r="A336" s="18" t="s">
        <v>12</v>
      </c>
      <c r="B336" s="19"/>
      <c r="C336" s="20">
        <v>1</v>
      </c>
      <c r="D336" s="21">
        <v>6</v>
      </c>
      <c r="E336" s="28"/>
      <c r="F336" s="29">
        <f t="shared" si="5"/>
        <v>16.6666666666667</v>
      </c>
    </row>
    <row r="337" ht="21" customHeight="1" spans="1:6">
      <c r="A337" s="18" t="s">
        <v>304</v>
      </c>
      <c r="B337" s="19"/>
      <c r="C337" s="20">
        <v>39</v>
      </c>
      <c r="D337" s="21">
        <v>58</v>
      </c>
      <c r="E337" s="28"/>
      <c r="F337" s="29">
        <f t="shared" si="5"/>
        <v>67.2413793103448</v>
      </c>
    </row>
    <row r="338" ht="21" customHeight="1" spans="1:6">
      <c r="A338" s="18" t="s">
        <v>305</v>
      </c>
      <c r="B338" s="19"/>
      <c r="C338" s="20">
        <v>18532</v>
      </c>
      <c r="D338" s="21">
        <v>4406</v>
      </c>
      <c r="E338" s="28"/>
      <c r="F338" s="29">
        <f t="shared" si="5"/>
        <v>420.608261461643</v>
      </c>
    </row>
    <row r="339" ht="21" customHeight="1" spans="1:6">
      <c r="A339" s="18" t="s">
        <v>306</v>
      </c>
      <c r="B339" s="19"/>
      <c r="C339" s="20">
        <v>18</v>
      </c>
      <c r="D339" s="21">
        <v>68</v>
      </c>
      <c r="E339" s="28"/>
      <c r="F339" s="29">
        <f t="shared" si="5"/>
        <v>26.4705882352941</v>
      </c>
    </row>
    <row r="340" ht="21" customHeight="1" spans="1:6">
      <c r="A340" s="18" t="s">
        <v>307</v>
      </c>
      <c r="B340" s="19"/>
      <c r="C340" s="20">
        <v>78</v>
      </c>
      <c r="D340" s="21"/>
      <c r="E340" s="28"/>
      <c r="F340" s="29"/>
    </row>
    <row r="341" ht="21" customHeight="1" spans="1:6">
      <c r="A341" s="18" t="s">
        <v>308</v>
      </c>
      <c r="B341" s="19"/>
      <c r="C341" s="20"/>
      <c r="D341" s="21">
        <v>150</v>
      </c>
      <c r="E341" s="28"/>
      <c r="F341" s="29"/>
    </row>
    <row r="342" ht="21" customHeight="1" spans="1:6">
      <c r="A342" s="18" t="s">
        <v>309</v>
      </c>
      <c r="B342" s="19"/>
      <c r="C342" s="20">
        <v>53</v>
      </c>
      <c r="D342" s="21">
        <v>16</v>
      </c>
      <c r="E342" s="28"/>
      <c r="F342" s="29">
        <f t="shared" si="5"/>
        <v>331.25</v>
      </c>
    </row>
    <row r="343" ht="21" customHeight="1" spans="1:6">
      <c r="A343" s="18" t="s">
        <v>310</v>
      </c>
      <c r="B343" s="19"/>
      <c r="C343" s="20">
        <v>1</v>
      </c>
      <c r="D343" s="21">
        <v>2</v>
      </c>
      <c r="E343" s="28"/>
      <c r="F343" s="29">
        <f t="shared" si="5"/>
        <v>50</v>
      </c>
    </row>
    <row r="344" ht="21" customHeight="1" spans="1:6">
      <c r="A344" s="18" t="s">
        <v>311</v>
      </c>
      <c r="B344" s="19"/>
      <c r="C344" s="20"/>
      <c r="D344" s="21">
        <v>4</v>
      </c>
      <c r="E344" s="28"/>
      <c r="F344" s="29"/>
    </row>
    <row r="345" ht="21" customHeight="1" spans="1:6">
      <c r="A345" s="18" t="s">
        <v>312</v>
      </c>
      <c r="B345" s="19"/>
      <c r="C345" s="20">
        <v>1120</v>
      </c>
      <c r="D345" s="21">
        <v>415</v>
      </c>
      <c r="E345" s="28"/>
      <c r="F345" s="29">
        <f t="shared" si="5"/>
        <v>269.879518072289</v>
      </c>
    </row>
    <row r="346" ht="21" customHeight="1" spans="1:6">
      <c r="A346" s="18" t="s">
        <v>313</v>
      </c>
      <c r="B346" s="19">
        <v>8067</v>
      </c>
      <c r="C346" s="20">
        <f>SUM(C347:C349)</f>
        <v>8061</v>
      </c>
      <c r="D346" s="21">
        <f>SUM(D347:D349)</f>
        <v>8632</v>
      </c>
      <c r="E346" s="28">
        <f>(C346/B346)*100</f>
        <v>99.9256229081443</v>
      </c>
      <c r="F346" s="29">
        <f t="shared" si="5"/>
        <v>93.385078776645</v>
      </c>
    </row>
    <row r="347" ht="21" customHeight="1" spans="1:6">
      <c r="A347" s="18" t="s">
        <v>314</v>
      </c>
      <c r="B347" s="19"/>
      <c r="C347" s="20">
        <v>402</v>
      </c>
      <c r="D347" s="21"/>
      <c r="E347" s="28"/>
      <c r="F347" s="29"/>
    </row>
    <row r="348" ht="21" customHeight="1" spans="1:6">
      <c r="A348" s="18" t="s">
        <v>315</v>
      </c>
      <c r="B348" s="19"/>
      <c r="C348" s="20">
        <v>168</v>
      </c>
      <c r="D348" s="21">
        <v>2198</v>
      </c>
      <c r="E348" s="28"/>
      <c r="F348" s="29">
        <f t="shared" si="5"/>
        <v>7.64331210191083</v>
      </c>
    </row>
    <row r="349" ht="21" customHeight="1" spans="1:6">
      <c r="A349" s="18" t="s">
        <v>316</v>
      </c>
      <c r="B349" s="19"/>
      <c r="C349" s="20">
        <v>7491</v>
      </c>
      <c r="D349" s="21">
        <v>6434</v>
      </c>
      <c r="E349" s="28"/>
      <c r="F349" s="29">
        <f t="shared" si="5"/>
        <v>116.428349393845</v>
      </c>
    </row>
    <row r="350" ht="21" customHeight="1" spans="1:6">
      <c r="A350" s="18" t="s">
        <v>317</v>
      </c>
      <c r="B350" s="19">
        <v>2941</v>
      </c>
      <c r="C350" s="20">
        <f>SUM(C351:C354)</f>
        <v>2941</v>
      </c>
      <c r="D350" s="21">
        <f>SUM(D351:D354)</f>
        <v>2293</v>
      </c>
      <c r="E350" s="28">
        <f>(C350/B350)*100</f>
        <v>100</v>
      </c>
      <c r="F350" s="29">
        <f t="shared" si="5"/>
        <v>128.259921500218</v>
      </c>
    </row>
    <row r="351" ht="21" customHeight="1" spans="1:6">
      <c r="A351" s="18" t="s">
        <v>318</v>
      </c>
      <c r="B351" s="19"/>
      <c r="C351" s="20">
        <v>1090</v>
      </c>
      <c r="D351" s="21">
        <v>1057</v>
      </c>
      <c r="E351" s="28"/>
      <c r="F351" s="29">
        <f t="shared" si="5"/>
        <v>103.122043519395</v>
      </c>
    </row>
    <row r="352" ht="21" customHeight="1" spans="1:6">
      <c r="A352" s="18" t="s">
        <v>319</v>
      </c>
      <c r="B352" s="19"/>
      <c r="C352" s="20">
        <v>1747</v>
      </c>
      <c r="D352" s="21">
        <v>1145</v>
      </c>
      <c r="E352" s="28"/>
      <c r="F352" s="29">
        <f t="shared" si="5"/>
        <v>152.576419213974</v>
      </c>
    </row>
    <row r="353" ht="21" customHeight="1" spans="1:6">
      <c r="A353" s="18" t="s">
        <v>320</v>
      </c>
      <c r="B353" s="19"/>
      <c r="C353" s="20"/>
      <c r="D353" s="21">
        <v>80</v>
      </c>
      <c r="E353" s="28"/>
      <c r="F353" s="29"/>
    </row>
    <row r="354" ht="21" customHeight="1" spans="1:6">
      <c r="A354" s="18" t="s">
        <v>321</v>
      </c>
      <c r="B354" s="19"/>
      <c r="C354" s="20">
        <v>104</v>
      </c>
      <c r="D354" s="21">
        <v>11</v>
      </c>
      <c r="E354" s="28"/>
      <c r="F354" s="29">
        <f t="shared" si="5"/>
        <v>945.454545454545</v>
      </c>
    </row>
    <row r="355" ht="21" customHeight="1" spans="1:6">
      <c r="A355" s="18" t="s">
        <v>322</v>
      </c>
      <c r="B355" s="19">
        <v>2308</v>
      </c>
      <c r="C355" s="20">
        <f>SUM(C356:C358)</f>
        <v>2174</v>
      </c>
      <c r="D355" s="21">
        <f>SUM(D356:D358)</f>
        <v>5289</v>
      </c>
      <c r="E355" s="28">
        <f>(C355/B355)*100</f>
        <v>94.1941074523397</v>
      </c>
      <c r="F355" s="29">
        <f t="shared" si="5"/>
        <v>41.1041784836453</v>
      </c>
    </row>
    <row r="356" ht="21" customHeight="1" spans="1:6">
      <c r="A356" s="18" t="s">
        <v>323</v>
      </c>
      <c r="B356" s="19"/>
      <c r="C356" s="20">
        <v>1589</v>
      </c>
      <c r="D356" s="21">
        <v>1677</v>
      </c>
      <c r="E356" s="28"/>
      <c r="F356" s="29">
        <f t="shared" si="5"/>
        <v>94.752534287418</v>
      </c>
    </row>
    <row r="357" ht="21" customHeight="1" spans="1:6">
      <c r="A357" s="18" t="s">
        <v>324</v>
      </c>
      <c r="B357" s="19"/>
      <c r="C357" s="20"/>
      <c r="D357" s="21">
        <v>20</v>
      </c>
      <c r="E357" s="28"/>
      <c r="F357" s="29"/>
    </row>
    <row r="358" ht="21" customHeight="1" spans="1:6">
      <c r="A358" s="18" t="s">
        <v>325</v>
      </c>
      <c r="B358" s="19"/>
      <c r="C358" s="20">
        <v>585</v>
      </c>
      <c r="D358" s="21">
        <v>3592</v>
      </c>
      <c r="E358" s="28"/>
      <c r="F358" s="29">
        <f t="shared" si="5"/>
        <v>16.2861915367483</v>
      </c>
    </row>
    <row r="359" ht="21" customHeight="1" spans="1:6">
      <c r="A359" s="18" t="s">
        <v>326</v>
      </c>
      <c r="B359" s="19">
        <v>310</v>
      </c>
      <c r="C359" s="20">
        <f>SUM(C360)</f>
        <v>310</v>
      </c>
      <c r="D359" s="21">
        <f>SUM(D360)</f>
        <v>402</v>
      </c>
      <c r="E359" s="28">
        <f>(C359/B359)*100</f>
        <v>100</v>
      </c>
      <c r="F359" s="29">
        <f t="shared" si="5"/>
        <v>77.1144278606965</v>
      </c>
    </row>
    <row r="360" ht="21" customHeight="1" spans="1:6">
      <c r="A360" s="18" t="s">
        <v>327</v>
      </c>
      <c r="B360" s="19"/>
      <c r="C360" s="20">
        <v>310</v>
      </c>
      <c r="D360" s="21">
        <v>402</v>
      </c>
      <c r="E360" s="28"/>
      <c r="F360" s="29">
        <f t="shared" si="5"/>
        <v>77.1144278606965</v>
      </c>
    </row>
    <row r="361" ht="21" customHeight="1" spans="1:6">
      <c r="A361" s="14" t="s">
        <v>328</v>
      </c>
      <c r="B361" s="15">
        <f>SUM(B362:B377)</f>
        <v>93621</v>
      </c>
      <c r="C361" s="16">
        <f>C362+C368+C371+C373+C375</f>
        <v>92202</v>
      </c>
      <c r="D361" s="17">
        <f>D362+D368+D371+D373+D375</f>
        <v>40553</v>
      </c>
      <c r="E361" s="26">
        <f>(C361/B361)*100</f>
        <v>98.4843144166373</v>
      </c>
      <c r="F361" s="29">
        <f t="shared" si="5"/>
        <v>227.36172416344</v>
      </c>
    </row>
    <row r="362" ht="21" customHeight="1" spans="1:6">
      <c r="A362" s="18" t="s">
        <v>329</v>
      </c>
      <c r="B362" s="19">
        <v>41975</v>
      </c>
      <c r="C362" s="20">
        <f>SUM(C363:C367)</f>
        <v>41975</v>
      </c>
      <c r="D362" s="21">
        <f>SUM(D363:D367)</f>
        <v>5863</v>
      </c>
      <c r="E362" s="28">
        <f>(C362/B362)*100</f>
        <v>100</v>
      </c>
      <c r="F362" s="29">
        <f t="shared" si="5"/>
        <v>715.930411052362</v>
      </c>
    </row>
    <row r="363" ht="21" customHeight="1" spans="1:6">
      <c r="A363" s="18" t="s">
        <v>330</v>
      </c>
      <c r="B363" s="19"/>
      <c r="C363" s="20">
        <v>40580</v>
      </c>
      <c r="D363" s="21">
        <v>5714</v>
      </c>
      <c r="E363" s="28"/>
      <c r="F363" s="29">
        <f t="shared" si="5"/>
        <v>710.185509275464</v>
      </c>
    </row>
    <row r="364" ht="21" customHeight="1" spans="1:6">
      <c r="A364" s="18" t="s">
        <v>331</v>
      </c>
      <c r="B364" s="19"/>
      <c r="C364" s="20">
        <v>1195</v>
      </c>
      <c r="D364" s="21">
        <v>149</v>
      </c>
      <c r="E364" s="28"/>
      <c r="F364" s="29">
        <f t="shared" si="5"/>
        <v>802.013422818792</v>
      </c>
    </row>
    <row r="365" ht="21" customHeight="1" spans="1:6">
      <c r="A365" s="18" t="s">
        <v>332</v>
      </c>
      <c r="B365" s="19"/>
      <c r="C365" s="20">
        <v>20</v>
      </c>
      <c r="D365" s="21"/>
      <c r="E365" s="28"/>
      <c r="F365" s="29"/>
    </row>
    <row r="366" ht="21" customHeight="1" spans="1:6">
      <c r="A366" s="18" t="s">
        <v>333</v>
      </c>
      <c r="B366" s="19"/>
      <c r="C366" s="20">
        <v>2</v>
      </c>
      <c r="D366" s="21"/>
      <c r="E366" s="28"/>
      <c r="F366" s="29"/>
    </row>
    <row r="367" ht="21" customHeight="1" spans="1:6">
      <c r="A367" s="18" t="s">
        <v>334</v>
      </c>
      <c r="B367" s="19"/>
      <c r="C367" s="20">
        <v>178</v>
      </c>
      <c r="D367" s="21"/>
      <c r="E367" s="28"/>
      <c r="F367" s="29"/>
    </row>
    <row r="368" ht="21" customHeight="1" spans="1:6">
      <c r="A368" s="18" t="s">
        <v>335</v>
      </c>
      <c r="B368" s="19">
        <v>20891</v>
      </c>
      <c r="C368" s="20">
        <f>SUM(C369:C370)</f>
        <v>19472</v>
      </c>
      <c r="D368" s="21">
        <f>SUM(D369:D370)</f>
        <v>15783</v>
      </c>
      <c r="E368" s="28">
        <f>(C368/B368)*100</f>
        <v>93.2076013594371</v>
      </c>
      <c r="F368" s="29">
        <f t="shared" si="5"/>
        <v>123.373249699043</v>
      </c>
    </row>
    <row r="369" ht="21" customHeight="1" spans="1:6">
      <c r="A369" s="18" t="s">
        <v>336</v>
      </c>
      <c r="B369" s="19"/>
      <c r="C369" s="20">
        <v>17230</v>
      </c>
      <c r="D369" s="21">
        <v>13770</v>
      </c>
      <c r="E369" s="28"/>
      <c r="F369" s="29">
        <f t="shared" si="5"/>
        <v>125.127087872186</v>
      </c>
    </row>
    <row r="370" ht="21" customHeight="1" spans="1:6">
      <c r="A370" s="18" t="s">
        <v>337</v>
      </c>
      <c r="B370" s="19"/>
      <c r="C370" s="20">
        <v>2242</v>
      </c>
      <c r="D370" s="21">
        <v>2013</v>
      </c>
      <c r="E370" s="28"/>
      <c r="F370" s="29">
        <f t="shared" si="5"/>
        <v>111.376055638351</v>
      </c>
    </row>
    <row r="371" ht="21" customHeight="1" spans="1:6">
      <c r="A371" s="18" t="s">
        <v>338</v>
      </c>
      <c r="B371" s="19"/>
      <c r="C371" s="20"/>
      <c r="D371" s="21">
        <f>SUM(D372)</f>
        <v>658</v>
      </c>
      <c r="E371" s="28"/>
      <c r="F371" s="29"/>
    </row>
    <row r="372" ht="21" customHeight="1" spans="1:6">
      <c r="A372" s="18" t="s">
        <v>339</v>
      </c>
      <c r="B372" s="19"/>
      <c r="C372" s="20"/>
      <c r="D372" s="21">
        <v>658</v>
      </c>
      <c r="E372" s="28"/>
      <c r="F372" s="29"/>
    </row>
    <row r="373" ht="21" customHeight="1" spans="1:6">
      <c r="A373" s="18" t="s">
        <v>340</v>
      </c>
      <c r="B373" s="19"/>
      <c r="C373" s="20"/>
      <c r="D373" s="21">
        <f>SUM(D374)</f>
        <v>2194</v>
      </c>
      <c r="E373" s="28"/>
      <c r="F373" s="29"/>
    </row>
    <row r="374" ht="21" customHeight="1" spans="1:6">
      <c r="A374" s="18" t="s">
        <v>341</v>
      </c>
      <c r="B374" s="19"/>
      <c r="C374" s="20"/>
      <c r="D374" s="21">
        <v>2194</v>
      </c>
      <c r="E374" s="28"/>
      <c r="F374" s="29"/>
    </row>
    <row r="375" ht="21" customHeight="1" spans="1:6">
      <c r="A375" s="18" t="s">
        <v>342</v>
      </c>
      <c r="B375" s="19">
        <v>30755</v>
      </c>
      <c r="C375" s="20">
        <f>SUM(C376:C377)</f>
        <v>30755</v>
      </c>
      <c r="D375" s="21">
        <f>SUM(D376:D377)</f>
        <v>16055</v>
      </c>
      <c r="E375" s="28">
        <f>(C375/B375)*100</f>
        <v>100</v>
      </c>
      <c r="F375" s="29">
        <f t="shared" si="5"/>
        <v>191.560261600747</v>
      </c>
    </row>
    <row r="376" ht="21" customHeight="1" spans="1:6">
      <c r="A376" s="18" t="s">
        <v>343</v>
      </c>
      <c r="B376" s="19"/>
      <c r="C376" s="20">
        <v>2934</v>
      </c>
      <c r="D376" s="21">
        <v>1042</v>
      </c>
      <c r="E376" s="28"/>
      <c r="F376" s="29">
        <f t="shared" si="5"/>
        <v>281.573896353167</v>
      </c>
    </row>
    <row r="377" ht="21" customHeight="1" spans="1:6">
      <c r="A377" s="18" t="s">
        <v>344</v>
      </c>
      <c r="B377" s="19"/>
      <c r="C377" s="20">
        <v>27821</v>
      </c>
      <c r="D377" s="21">
        <v>15013</v>
      </c>
      <c r="E377" s="28"/>
      <c r="F377" s="29">
        <f t="shared" si="5"/>
        <v>185.312728968228</v>
      </c>
    </row>
    <row r="378" ht="21" customHeight="1" spans="1:6">
      <c r="A378" s="14" t="s">
        <v>345</v>
      </c>
      <c r="B378" s="15">
        <f>SUM(B379:B388)</f>
        <v>15192</v>
      </c>
      <c r="C378" s="16">
        <f>C379+C381+C384+C387</f>
        <v>14116</v>
      </c>
      <c r="D378" s="17">
        <f>D379+D381+D384+D387</f>
        <v>180645</v>
      </c>
      <c r="E378" s="26">
        <f>(C378/B378)*100</f>
        <v>92.9173249078462</v>
      </c>
      <c r="F378" s="29">
        <f t="shared" si="5"/>
        <v>7.81422126269756</v>
      </c>
    </row>
    <row r="379" ht="21" customHeight="1" spans="1:6">
      <c r="A379" s="18" t="s">
        <v>346</v>
      </c>
      <c r="B379" s="19">
        <v>2406</v>
      </c>
      <c r="C379" s="20">
        <f>SUM(C380)</f>
        <v>2404</v>
      </c>
      <c r="D379" s="21">
        <f>SUM(D380)</f>
        <v>1381</v>
      </c>
      <c r="E379" s="28">
        <f>(C379/B379)*100</f>
        <v>99.9168744804655</v>
      </c>
      <c r="F379" s="29">
        <f t="shared" si="5"/>
        <v>174.076755973932</v>
      </c>
    </row>
    <row r="380" ht="21" customHeight="1" spans="1:6">
      <c r="A380" s="18" t="s">
        <v>347</v>
      </c>
      <c r="B380" s="19"/>
      <c r="C380" s="20">
        <v>2404</v>
      </c>
      <c r="D380" s="21">
        <v>1381</v>
      </c>
      <c r="E380" s="28"/>
      <c r="F380" s="29">
        <f t="shared" si="5"/>
        <v>174.076755973932</v>
      </c>
    </row>
    <row r="381" ht="21" customHeight="1" spans="1:6">
      <c r="A381" s="18" t="s">
        <v>348</v>
      </c>
      <c r="B381" s="19">
        <v>3877</v>
      </c>
      <c r="C381" s="20">
        <f>SUM(C382:C383)</f>
        <v>2803</v>
      </c>
      <c r="D381" s="21">
        <f>SUM(D382:D383)</f>
        <v>3564</v>
      </c>
      <c r="E381" s="28">
        <f>(C381/B381)*100</f>
        <v>72.2981686871292</v>
      </c>
      <c r="F381" s="29">
        <f t="shared" si="5"/>
        <v>78.6475869809203</v>
      </c>
    </row>
    <row r="382" ht="21" customHeight="1" spans="1:6">
      <c r="A382" s="18" t="s">
        <v>349</v>
      </c>
      <c r="B382" s="19"/>
      <c r="C382" s="20">
        <v>960</v>
      </c>
      <c r="D382" s="21">
        <v>147</v>
      </c>
      <c r="E382" s="28"/>
      <c r="F382" s="29">
        <f t="shared" si="5"/>
        <v>653.061224489796</v>
      </c>
    </row>
    <row r="383" ht="21" customHeight="1" spans="1:6">
      <c r="A383" s="18" t="s">
        <v>350</v>
      </c>
      <c r="B383" s="19"/>
      <c r="C383" s="20">
        <v>1843</v>
      </c>
      <c r="D383" s="21">
        <v>3417</v>
      </c>
      <c r="E383" s="28"/>
      <c r="F383" s="29">
        <f t="shared" si="5"/>
        <v>53.9362013462101</v>
      </c>
    </row>
    <row r="384" ht="21" customHeight="1" spans="1:6">
      <c r="A384" s="18" t="s">
        <v>351</v>
      </c>
      <c r="B384" s="19">
        <v>8909</v>
      </c>
      <c r="C384" s="20">
        <f>SUM(C385:C386)</f>
        <v>8909</v>
      </c>
      <c r="D384" s="21">
        <f>SUM(D385:D386)</f>
        <v>154100</v>
      </c>
      <c r="E384" s="28">
        <f>(C384/B384)*100</f>
        <v>100</v>
      </c>
      <c r="F384" s="29">
        <f t="shared" si="5"/>
        <v>5.78131083711875</v>
      </c>
    </row>
    <row r="385" ht="21" customHeight="1" spans="1:6">
      <c r="A385" s="18" t="s">
        <v>352</v>
      </c>
      <c r="B385" s="19"/>
      <c r="C385" s="20">
        <v>1372</v>
      </c>
      <c r="D385" s="21">
        <v>82</v>
      </c>
      <c r="E385" s="28"/>
      <c r="F385" s="29">
        <f t="shared" si="5"/>
        <v>1673.17073170732</v>
      </c>
    </row>
    <row r="386" ht="21" customHeight="1" spans="1:6">
      <c r="A386" s="18" t="s">
        <v>353</v>
      </c>
      <c r="B386" s="19"/>
      <c r="C386" s="20">
        <v>7537</v>
      </c>
      <c r="D386" s="21">
        <v>154018</v>
      </c>
      <c r="E386" s="28"/>
      <c r="F386" s="29">
        <f t="shared" si="5"/>
        <v>4.89358386682076</v>
      </c>
    </row>
    <row r="387" ht="21" customHeight="1" spans="1:6">
      <c r="A387" s="18" t="s">
        <v>354</v>
      </c>
      <c r="B387" s="19"/>
      <c r="C387" s="20"/>
      <c r="D387" s="21">
        <f>SUM(D388)</f>
        <v>21600</v>
      </c>
      <c r="E387" s="28"/>
      <c r="F387" s="29"/>
    </row>
    <row r="388" ht="21" customHeight="1" spans="1:6">
      <c r="A388" s="18" t="s">
        <v>355</v>
      </c>
      <c r="B388" s="19"/>
      <c r="C388" s="20"/>
      <c r="D388" s="21">
        <v>21600</v>
      </c>
      <c r="E388" s="28"/>
      <c r="F388" s="29"/>
    </row>
    <row r="389" ht="21" customHeight="1" spans="1:6">
      <c r="A389" s="14" t="s">
        <v>356</v>
      </c>
      <c r="B389" s="15">
        <f>SUM(B390:B397)</f>
        <v>8343</v>
      </c>
      <c r="C389" s="16">
        <f>C390+C394+C396</f>
        <v>6219</v>
      </c>
      <c r="D389" s="17">
        <f>D390+D394+D396</f>
        <v>5374</v>
      </c>
      <c r="E389" s="26">
        <f>(C389/B389)*100</f>
        <v>74.5415318230852</v>
      </c>
      <c r="F389" s="29">
        <f t="shared" si="5"/>
        <v>115.723855601042</v>
      </c>
    </row>
    <row r="390" ht="21" customHeight="1" spans="1:6">
      <c r="A390" s="18" t="s">
        <v>357</v>
      </c>
      <c r="B390" s="19">
        <v>4759</v>
      </c>
      <c r="C390" s="20">
        <f>SUM(C391:C393)</f>
        <v>3769</v>
      </c>
      <c r="D390" s="21">
        <f>SUM(D391:D392)</f>
        <v>3413</v>
      </c>
      <c r="E390" s="28">
        <f>(C390/B390)*100</f>
        <v>79.1973103593192</v>
      </c>
      <c r="F390" s="29">
        <f t="shared" si="5"/>
        <v>110.430706123645</v>
      </c>
    </row>
    <row r="391" ht="21.75" customHeight="1" spans="1:6">
      <c r="A391" s="18" t="s">
        <v>10</v>
      </c>
      <c r="B391" s="19"/>
      <c r="C391" s="20">
        <v>2754</v>
      </c>
      <c r="D391" s="21">
        <v>1708</v>
      </c>
      <c r="E391" s="28"/>
      <c r="F391" s="29">
        <f t="shared" ref="F391:F458" si="6">(C391/D391)*100</f>
        <v>161.241217798595</v>
      </c>
    </row>
    <row r="392" ht="21.75" customHeight="1" spans="1:6">
      <c r="A392" s="18" t="s">
        <v>11</v>
      </c>
      <c r="B392" s="19"/>
      <c r="C392" s="20">
        <v>880</v>
      </c>
      <c r="D392" s="21">
        <v>1705</v>
      </c>
      <c r="E392" s="28"/>
      <c r="F392" s="29">
        <f t="shared" si="6"/>
        <v>51.6129032258064</v>
      </c>
    </row>
    <row r="393" ht="21.75" customHeight="1" spans="1:6">
      <c r="A393" s="18" t="s">
        <v>358</v>
      </c>
      <c r="B393" s="19"/>
      <c r="C393" s="20">
        <v>135</v>
      </c>
      <c r="D393" s="21"/>
      <c r="E393" s="28"/>
      <c r="F393" s="29"/>
    </row>
    <row r="394" ht="21.75" customHeight="1" spans="1:6">
      <c r="A394" s="18" t="s">
        <v>359</v>
      </c>
      <c r="B394" s="19">
        <v>2634</v>
      </c>
      <c r="C394" s="20">
        <f>SUM(C395)</f>
        <v>1500</v>
      </c>
      <c r="D394" s="21">
        <f>SUM(D395)</f>
        <v>1801</v>
      </c>
      <c r="E394" s="28">
        <f>(C394/B394)*100</f>
        <v>56.9476082004556</v>
      </c>
      <c r="F394" s="29">
        <f t="shared" si="6"/>
        <v>83.2870627429206</v>
      </c>
    </row>
    <row r="395" ht="21.75" customHeight="1" spans="1:6">
      <c r="A395" s="18" t="s">
        <v>11</v>
      </c>
      <c r="B395" s="19"/>
      <c r="C395" s="20">
        <v>1500</v>
      </c>
      <c r="D395" s="21">
        <v>1801</v>
      </c>
      <c r="E395" s="28"/>
      <c r="F395" s="29">
        <f t="shared" si="6"/>
        <v>83.2870627429206</v>
      </c>
    </row>
    <row r="396" ht="21.75" customHeight="1" spans="1:6">
      <c r="A396" s="18" t="s">
        <v>360</v>
      </c>
      <c r="B396" s="19">
        <v>950</v>
      </c>
      <c r="C396" s="20">
        <f>SUM(C397)</f>
        <v>950</v>
      </c>
      <c r="D396" s="21">
        <f>SUM(D397)</f>
        <v>160</v>
      </c>
      <c r="E396" s="28">
        <f>(C396/B396)*100</f>
        <v>100</v>
      </c>
      <c r="F396" s="29">
        <f t="shared" si="6"/>
        <v>593.75</v>
      </c>
    </row>
    <row r="397" ht="21.75" customHeight="1" spans="1:6">
      <c r="A397" s="18" t="s">
        <v>361</v>
      </c>
      <c r="B397" s="19"/>
      <c r="C397" s="20">
        <v>950</v>
      </c>
      <c r="D397" s="21">
        <v>160</v>
      </c>
      <c r="E397" s="28"/>
      <c r="F397" s="29">
        <f t="shared" si="6"/>
        <v>593.75</v>
      </c>
    </row>
    <row r="398" ht="21.75" customHeight="1" spans="1:6">
      <c r="A398" s="14" t="s">
        <v>362</v>
      </c>
      <c r="B398" s="15">
        <f>SUM(B399:B402)</f>
        <v>155</v>
      </c>
      <c r="C398" s="16">
        <f>C399+C401</f>
        <v>155</v>
      </c>
      <c r="D398" s="17">
        <f>D399+D401</f>
        <v>787</v>
      </c>
      <c r="E398" s="26">
        <f>(C398/B398)*100</f>
        <v>100</v>
      </c>
      <c r="F398" s="29">
        <f t="shared" si="6"/>
        <v>19.6950444726811</v>
      </c>
    </row>
    <row r="399" ht="21.75" customHeight="1" spans="1:6">
      <c r="A399" s="18" t="s">
        <v>363</v>
      </c>
      <c r="B399" s="19">
        <v>155</v>
      </c>
      <c r="C399" s="20">
        <f>SUM(C400:C400)</f>
        <v>155</v>
      </c>
      <c r="D399" s="21">
        <f>SUM(D400:D400)</f>
        <v>350</v>
      </c>
      <c r="E399" s="28">
        <f>(C399/B399)*100</f>
        <v>100</v>
      </c>
      <c r="F399" s="29">
        <f t="shared" si="6"/>
        <v>44.2857142857143</v>
      </c>
    </row>
    <row r="400" ht="21.75" customHeight="1" spans="1:6">
      <c r="A400" s="18" t="s">
        <v>364</v>
      </c>
      <c r="B400" s="19"/>
      <c r="C400" s="20">
        <v>155</v>
      </c>
      <c r="D400" s="21">
        <v>350</v>
      </c>
      <c r="E400" s="28"/>
      <c r="F400" s="29">
        <f t="shared" si="6"/>
        <v>44.2857142857143</v>
      </c>
    </row>
    <row r="401" ht="21.75" customHeight="1" spans="1:6">
      <c r="A401" s="18" t="s">
        <v>365</v>
      </c>
      <c r="B401" s="19"/>
      <c r="C401" s="20"/>
      <c r="D401" s="21">
        <f>SUM(D402)</f>
        <v>437</v>
      </c>
      <c r="E401" s="28"/>
      <c r="F401" s="29"/>
    </row>
    <row r="402" ht="21.75" customHeight="1" spans="1:6">
      <c r="A402" s="18" t="s">
        <v>366</v>
      </c>
      <c r="B402" s="19"/>
      <c r="C402" s="20"/>
      <c r="D402" s="21">
        <v>437</v>
      </c>
      <c r="E402" s="28"/>
      <c r="F402" s="29"/>
    </row>
    <row r="403" ht="21.75" customHeight="1" spans="1:6">
      <c r="A403" s="14" t="s">
        <v>367</v>
      </c>
      <c r="B403" s="15">
        <f>SUM(B404:B414)</f>
        <v>4498</v>
      </c>
      <c r="C403" s="16">
        <f>C404+C413</f>
        <v>4498</v>
      </c>
      <c r="D403" s="17">
        <f>D404</f>
        <v>5235</v>
      </c>
      <c r="E403" s="26">
        <f>(C403/B403)*100</f>
        <v>100</v>
      </c>
      <c r="F403" s="29">
        <f t="shared" si="6"/>
        <v>85.9216809933142</v>
      </c>
    </row>
    <row r="404" ht="21.75" customHeight="1" spans="1:6">
      <c r="A404" s="18" t="s">
        <v>368</v>
      </c>
      <c r="B404" s="19">
        <v>4460</v>
      </c>
      <c r="C404" s="20">
        <f>SUM(C405:C412)</f>
        <v>4460</v>
      </c>
      <c r="D404" s="21">
        <f>SUM(D405:D412)</f>
        <v>5235</v>
      </c>
      <c r="E404" s="28">
        <f>(C404/B404)*100</f>
        <v>100</v>
      </c>
      <c r="F404" s="29">
        <f t="shared" si="6"/>
        <v>85.1957975167144</v>
      </c>
    </row>
    <row r="405" ht="21.75" customHeight="1" spans="1:6">
      <c r="A405" s="18" t="s">
        <v>10</v>
      </c>
      <c r="B405" s="19"/>
      <c r="C405" s="20">
        <v>1325</v>
      </c>
      <c r="D405" s="21">
        <v>1262</v>
      </c>
      <c r="E405" s="28"/>
      <c r="F405" s="29">
        <f t="shared" si="6"/>
        <v>104.992076069731</v>
      </c>
    </row>
    <row r="406" ht="21.75" customHeight="1" spans="1:6">
      <c r="A406" s="18" t="s">
        <v>369</v>
      </c>
      <c r="B406" s="19"/>
      <c r="C406" s="20">
        <v>937</v>
      </c>
      <c r="D406" s="21">
        <v>740</v>
      </c>
      <c r="E406" s="28"/>
      <c r="F406" s="29">
        <f t="shared" si="6"/>
        <v>126.621621621622</v>
      </c>
    </row>
    <row r="407" ht="21.75" customHeight="1" spans="1:6">
      <c r="A407" s="18" t="s">
        <v>370</v>
      </c>
      <c r="B407" s="19"/>
      <c r="C407" s="20">
        <v>1059</v>
      </c>
      <c r="D407" s="21">
        <v>1700</v>
      </c>
      <c r="E407" s="28"/>
      <c r="F407" s="29">
        <f t="shared" si="6"/>
        <v>62.2941176470588</v>
      </c>
    </row>
    <row r="408" ht="21.75" customHeight="1" spans="1:6">
      <c r="A408" s="18" t="s">
        <v>371</v>
      </c>
      <c r="B408" s="19"/>
      <c r="C408" s="20">
        <v>81</v>
      </c>
      <c r="D408" s="21">
        <v>961</v>
      </c>
      <c r="E408" s="28"/>
      <c r="F408" s="29">
        <f t="shared" si="6"/>
        <v>8.42872008324662</v>
      </c>
    </row>
    <row r="409" ht="21.75" customHeight="1" spans="1:6">
      <c r="A409" s="18" t="s">
        <v>372</v>
      </c>
      <c r="B409" s="19"/>
      <c r="C409" s="20">
        <v>490</v>
      </c>
      <c r="D409" s="21">
        <v>270</v>
      </c>
      <c r="E409" s="28"/>
      <c r="F409" s="29">
        <f t="shared" si="6"/>
        <v>181.481481481481</v>
      </c>
    </row>
    <row r="410" ht="21.75" customHeight="1" spans="1:6">
      <c r="A410" s="18" t="s">
        <v>373</v>
      </c>
      <c r="B410" s="19"/>
      <c r="C410" s="20"/>
      <c r="D410" s="21">
        <v>102</v>
      </c>
      <c r="E410" s="28"/>
      <c r="F410" s="29"/>
    </row>
    <row r="411" ht="21.75" customHeight="1" spans="1:6">
      <c r="A411" s="18" t="s">
        <v>374</v>
      </c>
      <c r="B411" s="19"/>
      <c r="C411" s="20">
        <v>155</v>
      </c>
      <c r="D411" s="21"/>
      <c r="E411" s="28"/>
      <c r="F411" s="29"/>
    </row>
    <row r="412" ht="21.75" customHeight="1" spans="1:6">
      <c r="A412" s="18" t="s">
        <v>375</v>
      </c>
      <c r="B412" s="19"/>
      <c r="C412" s="20">
        <v>413</v>
      </c>
      <c r="D412" s="21">
        <v>200</v>
      </c>
      <c r="E412" s="28"/>
      <c r="F412" s="29">
        <f t="shared" si="6"/>
        <v>206.5</v>
      </c>
    </row>
    <row r="413" ht="21.75" customHeight="1" spans="1:6">
      <c r="A413" s="18" t="s">
        <v>376</v>
      </c>
      <c r="B413" s="19">
        <v>38</v>
      </c>
      <c r="C413" s="20">
        <f>SUM(C414)</f>
        <v>38</v>
      </c>
      <c r="D413" s="21"/>
      <c r="E413" s="30">
        <f>(C413/B413)*100</f>
        <v>100</v>
      </c>
      <c r="F413" s="29"/>
    </row>
    <row r="414" ht="21.75" customHeight="1" spans="1:6">
      <c r="A414" s="18" t="s">
        <v>377</v>
      </c>
      <c r="B414" s="19"/>
      <c r="C414" s="20">
        <v>38</v>
      </c>
      <c r="D414" s="21"/>
      <c r="E414" s="26"/>
      <c r="F414" s="29"/>
    </row>
    <row r="415" ht="21.75" customHeight="1" spans="1:6">
      <c r="A415" s="14" t="s">
        <v>378</v>
      </c>
      <c r="B415" s="15">
        <f>SUM(B416:B422)</f>
        <v>11571</v>
      </c>
      <c r="C415" s="16">
        <f>C416+C421</f>
        <v>10425</v>
      </c>
      <c r="D415" s="17">
        <f>D416+D421</f>
        <v>23251</v>
      </c>
      <c r="E415" s="26">
        <f>(C415/B415)*100</f>
        <v>90.0959294788696</v>
      </c>
      <c r="F415" s="29">
        <f t="shared" si="6"/>
        <v>44.8367812137112</v>
      </c>
    </row>
    <row r="416" ht="21.75" customHeight="1" spans="1:6">
      <c r="A416" s="18" t="s">
        <v>379</v>
      </c>
      <c r="B416" s="19">
        <v>6333</v>
      </c>
      <c r="C416" s="20">
        <f>SUM(C417:C420)</f>
        <v>5187</v>
      </c>
      <c r="D416" s="21">
        <f>SUM(D417:D420)</f>
        <v>18568</v>
      </c>
      <c r="E416" s="28">
        <f>(C416/B416)*100</f>
        <v>81.9043107531975</v>
      </c>
      <c r="F416" s="29">
        <f t="shared" si="6"/>
        <v>27.9351572598018</v>
      </c>
    </row>
    <row r="417" ht="21.75" customHeight="1" spans="1:6">
      <c r="A417" s="18" t="s">
        <v>380</v>
      </c>
      <c r="B417" s="19"/>
      <c r="C417" s="20">
        <v>15</v>
      </c>
      <c r="D417" s="21">
        <v>50</v>
      </c>
      <c r="E417" s="28"/>
      <c r="F417" s="29">
        <f t="shared" si="6"/>
        <v>30</v>
      </c>
    </row>
    <row r="418" ht="21.75" customHeight="1" spans="1:6">
      <c r="A418" s="18" t="s">
        <v>381</v>
      </c>
      <c r="B418" s="19"/>
      <c r="C418" s="20">
        <v>2111</v>
      </c>
      <c r="D418" s="21"/>
      <c r="E418" s="28"/>
      <c r="F418" s="29"/>
    </row>
    <row r="419" ht="21.75" customHeight="1" spans="1:6">
      <c r="A419" s="18" t="s">
        <v>382</v>
      </c>
      <c r="B419" s="19"/>
      <c r="C419" s="20">
        <v>1402</v>
      </c>
      <c r="D419" s="21">
        <v>8694</v>
      </c>
      <c r="E419" s="28"/>
      <c r="F419" s="29">
        <f t="shared" si="6"/>
        <v>16.1260639521509</v>
      </c>
    </row>
    <row r="420" ht="21.75" customHeight="1" spans="1:6">
      <c r="A420" s="18" t="s">
        <v>383</v>
      </c>
      <c r="B420" s="19"/>
      <c r="C420" s="20">
        <v>1659</v>
      </c>
      <c r="D420" s="21">
        <v>9824</v>
      </c>
      <c r="E420" s="28"/>
      <c r="F420" s="29">
        <f t="shared" si="6"/>
        <v>16.8872149837134</v>
      </c>
    </row>
    <row r="421" ht="21.75" customHeight="1" spans="1:6">
      <c r="A421" s="18" t="s">
        <v>384</v>
      </c>
      <c r="B421" s="19">
        <v>5238</v>
      </c>
      <c r="C421" s="20">
        <f>SUM(C422)</f>
        <v>5238</v>
      </c>
      <c r="D421" s="21">
        <f>SUM(D422)</f>
        <v>4683</v>
      </c>
      <c r="E421" s="28">
        <f>(C421/B421)*100</f>
        <v>100</v>
      </c>
      <c r="F421" s="29">
        <f t="shared" si="6"/>
        <v>111.851377322229</v>
      </c>
    </row>
    <row r="422" ht="21.75" customHeight="1" spans="1:6">
      <c r="A422" s="18" t="s">
        <v>385</v>
      </c>
      <c r="B422" s="19"/>
      <c r="C422" s="20">
        <v>5238</v>
      </c>
      <c r="D422" s="21">
        <v>4683</v>
      </c>
      <c r="E422" s="28"/>
      <c r="F422" s="29">
        <f t="shared" si="6"/>
        <v>111.851377322229</v>
      </c>
    </row>
    <row r="423" ht="21.75" customHeight="1" spans="1:6">
      <c r="A423" s="14" t="s">
        <v>386</v>
      </c>
      <c r="B423" s="15">
        <f>SUM(B424:B428)</f>
        <v>398</v>
      </c>
      <c r="C423" s="16">
        <f>C424+C426</f>
        <v>398</v>
      </c>
      <c r="D423" s="17">
        <f>D424+D426</f>
        <v>323</v>
      </c>
      <c r="E423" s="26">
        <f>(C423/B423)*100</f>
        <v>100</v>
      </c>
      <c r="F423" s="29">
        <f t="shared" si="6"/>
        <v>123.219814241486</v>
      </c>
    </row>
    <row r="424" ht="21.75" customHeight="1" spans="1:6">
      <c r="A424" s="18" t="s">
        <v>387</v>
      </c>
      <c r="B424" s="19">
        <v>300</v>
      </c>
      <c r="C424" s="20">
        <f>SUM(C425)</f>
        <v>300</v>
      </c>
      <c r="D424" s="21">
        <f>SUM(D425)</f>
        <v>313</v>
      </c>
      <c r="E424" s="28">
        <f>(C424/B424)*100</f>
        <v>100</v>
      </c>
      <c r="F424" s="29">
        <f t="shared" si="6"/>
        <v>95.8466453674121</v>
      </c>
    </row>
    <row r="425" ht="21.75" customHeight="1" spans="1:6">
      <c r="A425" s="18" t="s">
        <v>388</v>
      </c>
      <c r="B425" s="19"/>
      <c r="C425" s="20">
        <v>300</v>
      </c>
      <c r="D425" s="21">
        <v>313</v>
      </c>
      <c r="E425" s="28"/>
      <c r="F425" s="29">
        <f t="shared" si="6"/>
        <v>95.8466453674121</v>
      </c>
    </row>
    <row r="426" ht="21.75" customHeight="1" spans="1:6">
      <c r="A426" s="18" t="s">
        <v>389</v>
      </c>
      <c r="B426" s="19">
        <v>98</v>
      </c>
      <c r="C426" s="20">
        <f>SUM(C427:C428)</f>
        <v>98</v>
      </c>
      <c r="D426" s="21">
        <f>SUM(D428)</f>
        <v>10</v>
      </c>
      <c r="E426" s="28">
        <f>(C426/B426)*100</f>
        <v>100</v>
      </c>
      <c r="F426" s="29">
        <f t="shared" si="6"/>
        <v>980</v>
      </c>
    </row>
    <row r="427" ht="21.75" customHeight="1" spans="1:6">
      <c r="A427" s="18" t="s">
        <v>390</v>
      </c>
      <c r="B427" s="19"/>
      <c r="C427" s="20">
        <v>98</v>
      </c>
      <c r="D427" s="21"/>
      <c r="E427" s="28"/>
      <c r="F427" s="29"/>
    </row>
    <row r="428" ht="21.75" customHeight="1" spans="1:6">
      <c r="A428" s="18" t="s">
        <v>391</v>
      </c>
      <c r="B428" s="19"/>
      <c r="C428" s="20"/>
      <c r="D428" s="21">
        <v>10</v>
      </c>
      <c r="E428" s="28"/>
      <c r="F428" s="29"/>
    </row>
    <row r="429" ht="21.75" customHeight="1" spans="1:6">
      <c r="A429" s="14" t="s">
        <v>392</v>
      </c>
      <c r="B429" s="15">
        <f>SUM(B430:B447)</f>
        <v>18031</v>
      </c>
      <c r="C429" s="16">
        <f>C430+C438+C444+C441</f>
        <v>17511</v>
      </c>
      <c r="D429" s="17">
        <f>D430+D438+D444+D441</f>
        <v>15160</v>
      </c>
      <c r="E429" s="26">
        <f>(C429/B429)*100</f>
        <v>97.1160778658976</v>
      </c>
      <c r="F429" s="29">
        <f t="shared" si="6"/>
        <v>115.507915567282</v>
      </c>
    </row>
    <row r="430" ht="21.75" customHeight="1" spans="1:6">
      <c r="A430" s="18" t="s">
        <v>393</v>
      </c>
      <c r="B430" s="19">
        <v>3577</v>
      </c>
      <c r="C430" s="20">
        <f>SUM(C431:C437)</f>
        <v>3577</v>
      </c>
      <c r="D430" s="21">
        <f>SUM(D431:D437)</f>
        <v>5136</v>
      </c>
      <c r="E430" s="28">
        <f>(C430/B430)*100</f>
        <v>100</v>
      </c>
      <c r="F430" s="29">
        <f t="shared" si="6"/>
        <v>69.6456386292835</v>
      </c>
    </row>
    <row r="431" ht="21.75" customHeight="1" spans="1:6">
      <c r="A431" s="18" t="s">
        <v>10</v>
      </c>
      <c r="B431" s="19"/>
      <c r="C431" s="20">
        <v>707</v>
      </c>
      <c r="D431" s="21">
        <v>760</v>
      </c>
      <c r="E431" s="28"/>
      <c r="F431" s="29">
        <f t="shared" si="6"/>
        <v>93.0263157894737</v>
      </c>
    </row>
    <row r="432" ht="21.75" customHeight="1" spans="1:6">
      <c r="A432" s="18" t="s">
        <v>394</v>
      </c>
      <c r="B432" s="19"/>
      <c r="C432" s="20">
        <v>214</v>
      </c>
      <c r="D432" s="21">
        <v>2400</v>
      </c>
      <c r="E432" s="28"/>
      <c r="F432" s="29">
        <f t="shared" si="6"/>
        <v>8.91666666666667</v>
      </c>
    </row>
    <row r="433" ht="21.75" customHeight="1" spans="1:6">
      <c r="A433" s="18" t="s">
        <v>395</v>
      </c>
      <c r="B433" s="19"/>
      <c r="C433" s="20">
        <v>370</v>
      </c>
      <c r="D433" s="21">
        <v>241</v>
      </c>
      <c r="E433" s="28"/>
      <c r="F433" s="29">
        <f t="shared" si="6"/>
        <v>153.526970954357</v>
      </c>
    </row>
    <row r="434" ht="21.75" customHeight="1" spans="1:6">
      <c r="A434" s="18" t="s">
        <v>396</v>
      </c>
      <c r="B434" s="19"/>
      <c r="C434" s="20">
        <v>30</v>
      </c>
      <c r="D434" s="21">
        <v>560</v>
      </c>
      <c r="E434" s="28"/>
      <c r="F434" s="29">
        <f t="shared" si="6"/>
        <v>5.35714285714286</v>
      </c>
    </row>
    <row r="435" ht="21.75" customHeight="1" spans="1:6">
      <c r="A435" s="18" t="s">
        <v>397</v>
      </c>
      <c r="B435" s="19"/>
      <c r="C435" s="20">
        <v>741</v>
      </c>
      <c r="D435" s="21">
        <v>790</v>
      </c>
      <c r="E435" s="28"/>
      <c r="F435" s="29">
        <f t="shared" si="6"/>
        <v>93.7974683544304</v>
      </c>
    </row>
    <row r="436" ht="21.75" customHeight="1" spans="1:6">
      <c r="A436" s="18" t="s">
        <v>15</v>
      </c>
      <c r="B436" s="19"/>
      <c r="C436" s="20">
        <v>126</v>
      </c>
      <c r="D436" s="21">
        <v>102</v>
      </c>
      <c r="E436" s="28"/>
      <c r="F436" s="29">
        <f t="shared" si="6"/>
        <v>123.529411764706</v>
      </c>
    </row>
    <row r="437" ht="21.75" customHeight="1" spans="1:6">
      <c r="A437" s="18" t="s">
        <v>398</v>
      </c>
      <c r="B437" s="19"/>
      <c r="C437" s="20">
        <v>1389</v>
      </c>
      <c r="D437" s="21">
        <v>283</v>
      </c>
      <c r="E437" s="28"/>
      <c r="F437" s="29">
        <f t="shared" si="6"/>
        <v>490.812720848057</v>
      </c>
    </row>
    <row r="438" ht="21.75" customHeight="1" spans="1:6">
      <c r="A438" s="18" t="s">
        <v>399</v>
      </c>
      <c r="B438" s="19">
        <v>9303</v>
      </c>
      <c r="C438" s="20">
        <f>SUM(C439:C440)</f>
        <v>8786</v>
      </c>
      <c r="D438" s="21">
        <f>SUM(D439:D440)</f>
        <v>5043</v>
      </c>
      <c r="E438" s="28">
        <f>(C438/B438)*100</f>
        <v>94.4426529076642</v>
      </c>
      <c r="F438" s="29">
        <f t="shared" si="6"/>
        <v>174.221693436447</v>
      </c>
    </row>
    <row r="439" ht="21.75" customHeight="1" spans="1:6">
      <c r="A439" s="18" t="s">
        <v>10</v>
      </c>
      <c r="B439" s="19"/>
      <c r="C439" s="20">
        <v>3993</v>
      </c>
      <c r="D439" s="21">
        <v>3568</v>
      </c>
      <c r="E439" s="28"/>
      <c r="F439" s="29">
        <f t="shared" si="6"/>
        <v>111.911434977578</v>
      </c>
    </row>
    <row r="440" ht="21.75" customHeight="1" spans="1:6">
      <c r="A440" s="18" t="s">
        <v>400</v>
      </c>
      <c r="B440" s="19"/>
      <c r="C440" s="20">
        <v>4793</v>
      </c>
      <c r="D440" s="21">
        <v>1475</v>
      </c>
      <c r="E440" s="28"/>
      <c r="F440" s="29">
        <f t="shared" si="6"/>
        <v>324.949152542373</v>
      </c>
    </row>
    <row r="441" ht="21.75" customHeight="1" spans="1:6">
      <c r="A441" s="18" t="s">
        <v>401</v>
      </c>
      <c r="B441" s="19">
        <v>85</v>
      </c>
      <c r="C441" s="20">
        <f>SUM(C442:C443)</f>
        <v>85</v>
      </c>
      <c r="D441" s="21">
        <f>SUM(D442:D443)</f>
        <v>1</v>
      </c>
      <c r="E441" s="28">
        <f>(C441/B441)*100</f>
        <v>100</v>
      </c>
      <c r="F441" s="29">
        <f t="shared" si="6"/>
        <v>8500</v>
      </c>
    </row>
    <row r="442" ht="21.75" customHeight="1" spans="1:6">
      <c r="A442" s="18" t="s">
        <v>402</v>
      </c>
      <c r="B442" s="19"/>
      <c r="C442" s="20">
        <v>85</v>
      </c>
      <c r="D442" s="21"/>
      <c r="E442" s="28"/>
      <c r="F442" s="29"/>
    </row>
    <row r="443" ht="21.75" customHeight="1" spans="1:6">
      <c r="A443" s="18" t="s">
        <v>403</v>
      </c>
      <c r="B443" s="19"/>
      <c r="C443" s="20"/>
      <c r="D443" s="21">
        <v>1</v>
      </c>
      <c r="E443" s="28"/>
      <c r="F443" s="29"/>
    </row>
    <row r="444" ht="21.75" customHeight="1" spans="1:6">
      <c r="A444" s="18" t="s">
        <v>404</v>
      </c>
      <c r="B444" s="19">
        <v>5066</v>
      </c>
      <c r="C444" s="20">
        <f>SUM(C445:C447)</f>
        <v>5063</v>
      </c>
      <c r="D444" s="21">
        <f>SUM(D445:D447)</f>
        <v>4980</v>
      </c>
      <c r="E444" s="28">
        <f>(C444/B444)*100</f>
        <v>99.9407816818002</v>
      </c>
      <c r="F444" s="29">
        <f t="shared" si="6"/>
        <v>101.666666666667</v>
      </c>
    </row>
    <row r="445" ht="21.75" customHeight="1" spans="1:6">
      <c r="A445" s="18" t="s">
        <v>405</v>
      </c>
      <c r="B445" s="19"/>
      <c r="C445" s="20">
        <v>63</v>
      </c>
      <c r="D445" s="21">
        <v>2</v>
      </c>
      <c r="E445" s="28"/>
      <c r="F445" s="29">
        <f t="shared" si="6"/>
        <v>3150</v>
      </c>
    </row>
    <row r="446" ht="21.75" customHeight="1" spans="1:6">
      <c r="A446" s="18" t="s">
        <v>406</v>
      </c>
      <c r="B446" s="19"/>
      <c r="C446" s="20"/>
      <c r="D446" s="21">
        <v>2978</v>
      </c>
      <c r="E446" s="28"/>
      <c r="F446" s="29"/>
    </row>
    <row r="447" ht="21.75" customHeight="1" spans="1:6">
      <c r="A447" s="18" t="s">
        <v>407</v>
      </c>
      <c r="B447" s="19"/>
      <c r="C447" s="20">
        <v>5000</v>
      </c>
      <c r="D447" s="21">
        <v>2000</v>
      </c>
      <c r="E447" s="28"/>
      <c r="F447" s="29">
        <f t="shared" si="6"/>
        <v>250</v>
      </c>
    </row>
    <row r="448" ht="21.75" customHeight="1" spans="1:6">
      <c r="A448" s="18" t="s">
        <v>408</v>
      </c>
      <c r="B448" s="19"/>
      <c r="C448" s="20"/>
      <c r="D448" s="21"/>
      <c r="E448" s="28"/>
      <c r="F448" s="29"/>
    </row>
    <row r="449" ht="21.75" customHeight="1" spans="1:6">
      <c r="A449" s="14" t="s">
        <v>409</v>
      </c>
      <c r="B449" s="15">
        <f>B450</f>
        <v>28769</v>
      </c>
      <c r="C449" s="16">
        <f>C450</f>
        <v>11156</v>
      </c>
      <c r="D449" s="17">
        <f>D450</f>
        <v>15150</v>
      </c>
      <c r="E449" s="26">
        <f>(C449/B449)*100</f>
        <v>38.7778511592339</v>
      </c>
      <c r="F449" s="29">
        <f t="shared" si="6"/>
        <v>73.6369636963696</v>
      </c>
    </row>
    <row r="450" ht="21.75" customHeight="1" spans="1:6">
      <c r="A450" s="18" t="s">
        <v>410</v>
      </c>
      <c r="B450" s="19">
        <v>28769</v>
      </c>
      <c r="C450" s="20">
        <f>SUM(C451)</f>
        <v>11156</v>
      </c>
      <c r="D450" s="21">
        <f>SUM(D451)</f>
        <v>15150</v>
      </c>
      <c r="E450" s="28">
        <f>(C450/B450)*100</f>
        <v>38.7778511592339</v>
      </c>
      <c r="F450" s="29">
        <f t="shared" si="6"/>
        <v>73.6369636963696</v>
      </c>
    </row>
    <row r="451" ht="21.75" customHeight="1" spans="1:6">
      <c r="A451" s="18" t="s">
        <v>411</v>
      </c>
      <c r="B451" s="19"/>
      <c r="C451" s="20">
        <v>11156</v>
      </c>
      <c r="D451" s="21">
        <v>15150</v>
      </c>
      <c r="E451" s="28"/>
      <c r="F451" s="29">
        <f t="shared" si="6"/>
        <v>73.6369636963696</v>
      </c>
    </row>
    <row r="452" ht="21.75" customHeight="1" spans="1:6">
      <c r="A452" s="14" t="s">
        <v>412</v>
      </c>
      <c r="B452" s="15">
        <f>B453</f>
        <v>14065</v>
      </c>
      <c r="C452" s="16">
        <f>C453</f>
        <v>14065</v>
      </c>
      <c r="D452" s="17">
        <f>D453</f>
        <v>8112</v>
      </c>
      <c r="E452" s="26">
        <f>(C452/B452)*100</f>
        <v>100</v>
      </c>
      <c r="F452" s="29">
        <f t="shared" si="6"/>
        <v>173.385108481262</v>
      </c>
    </row>
    <row r="453" ht="21.75" customHeight="1" spans="1:6">
      <c r="A453" s="18" t="s">
        <v>413</v>
      </c>
      <c r="B453" s="19">
        <v>14065</v>
      </c>
      <c r="C453" s="20">
        <f>SUM(C454:C455)</f>
        <v>14065</v>
      </c>
      <c r="D453" s="21">
        <f>SUM(D454:D455)</f>
        <v>8112</v>
      </c>
      <c r="E453" s="28">
        <f>(C453/B453)*100</f>
        <v>100</v>
      </c>
      <c r="F453" s="29">
        <f t="shared" si="6"/>
        <v>173.385108481262</v>
      </c>
    </row>
    <row r="454" ht="21.75" customHeight="1" spans="1:6">
      <c r="A454" s="18" t="s">
        <v>414</v>
      </c>
      <c r="B454" s="19"/>
      <c r="C454" s="20">
        <v>10654</v>
      </c>
      <c r="D454" s="21">
        <v>5242</v>
      </c>
      <c r="E454" s="28"/>
      <c r="F454" s="29">
        <f t="shared" si="6"/>
        <v>203.243037008775</v>
      </c>
    </row>
    <row r="455" ht="21.75" customHeight="1" spans="1:6">
      <c r="A455" s="18" t="s">
        <v>415</v>
      </c>
      <c r="B455" s="19"/>
      <c r="C455" s="20">
        <v>3411</v>
      </c>
      <c r="D455" s="21">
        <v>2870</v>
      </c>
      <c r="E455" s="28"/>
      <c r="F455" s="29">
        <f t="shared" si="6"/>
        <v>118.850174216028</v>
      </c>
    </row>
    <row r="456" ht="21.75" customHeight="1" spans="1:6">
      <c r="A456" s="14" t="s">
        <v>416</v>
      </c>
      <c r="B456" s="15">
        <f>B457</f>
        <v>29</v>
      </c>
      <c r="C456" s="16">
        <f>C457</f>
        <v>29</v>
      </c>
      <c r="D456" s="17">
        <f>D457</f>
        <v>208</v>
      </c>
      <c r="E456" s="26">
        <f>(C456/B456)*100</f>
        <v>100</v>
      </c>
      <c r="F456" s="29">
        <f t="shared" si="6"/>
        <v>13.9423076923077</v>
      </c>
    </row>
    <row r="457" ht="21.75" customHeight="1" spans="1:6">
      <c r="A457" s="18" t="s">
        <v>417</v>
      </c>
      <c r="B457" s="19">
        <v>29</v>
      </c>
      <c r="C457" s="20">
        <v>29</v>
      </c>
      <c r="D457" s="21">
        <v>208</v>
      </c>
      <c r="E457" s="28">
        <f>(C457/B457)*100</f>
        <v>100</v>
      </c>
      <c r="F457" s="29">
        <f t="shared" si="6"/>
        <v>13.9423076923077</v>
      </c>
    </row>
    <row r="458" ht="21.75" customHeight="1" spans="1:6">
      <c r="A458" s="31" t="s">
        <v>418</v>
      </c>
      <c r="B458" s="32">
        <f>B5+B88+B89+B90+B113+B140+B158+B222+B264+B288+B306+B361+B378+B389+B398+B403+B415+B423+B429+B449+B452+B456+B448</f>
        <v>632507</v>
      </c>
      <c r="C458" s="33">
        <f>C5+C88+C89+C90+C113+C140+C158+C222+C264+C288+C306+C361+C378+C389+C398+C403+C415+C423+C429+C449+C452+C456</f>
        <v>589676</v>
      </c>
      <c r="D458" s="34">
        <f>D5+D88+D89+D90+D113+D140+D158+D222+D264+D288+D306+D361+D378+D389+D398+D403+D415+D423+D429+D449+D452+D456</f>
        <v>785500</v>
      </c>
      <c r="E458" s="35">
        <f>(C458/B458)*100</f>
        <v>93.2283753381385</v>
      </c>
      <c r="F458" s="36">
        <f t="shared" si="6"/>
        <v>75.0701464035646</v>
      </c>
    </row>
    <row r="459" ht="21.75" customHeight="1"/>
    <row r="460" ht="21.75" customHeight="1"/>
    <row r="461" ht="21.75" customHeight="1"/>
    <row r="462" ht="21.75" customHeight="1"/>
    <row r="463" ht="21.75" customHeight="1"/>
    <row r="464" ht="21.75" customHeight="1"/>
    <row r="465" ht="21.75" customHeight="1"/>
    <row r="466" ht="21.75" customHeight="1"/>
    <row r="467" ht="21.75" customHeight="1"/>
    <row r="468" ht="21.75" customHeight="1"/>
    <row r="469" ht="21.75" customHeight="1"/>
    <row r="470" ht="21.75" customHeight="1"/>
    <row r="471" ht="21.75" customHeight="1"/>
    <row r="472" ht="21.75" customHeight="1"/>
    <row r="473" ht="21.75" customHeight="1"/>
    <row r="474" ht="21.75" customHeight="1"/>
    <row r="475" ht="21.75" customHeight="1"/>
    <row r="476" ht="21.75" customHeight="1"/>
    <row r="477" ht="21.75" customHeight="1"/>
    <row r="478" ht="21.75" customHeight="1"/>
    <row r="479" ht="21.75" customHeight="1"/>
    <row r="480" ht="21.75" customHeight="1"/>
    <row r="481" ht="21.75" customHeight="1"/>
    <row r="482" ht="21.75" customHeight="1"/>
    <row r="483" ht="21.75" customHeight="1"/>
    <row r="484" ht="21.75" customHeight="1"/>
    <row r="485" ht="21.75" customHeight="1"/>
    <row r="486" ht="21.75" customHeight="1"/>
    <row r="487" ht="21.75" customHeight="1"/>
    <row r="488" ht="21.75" customHeight="1"/>
    <row r="489" ht="21.75" customHeight="1"/>
    <row r="490" ht="21.75" customHeight="1"/>
    <row r="491" ht="21.75" customHeight="1"/>
    <row r="492" ht="21.75" customHeight="1"/>
    <row r="493" ht="21.75" customHeight="1"/>
    <row r="494" ht="21.75" customHeight="1"/>
    <row r="495" ht="21.75" customHeight="1"/>
    <row r="496" ht="21.75" customHeight="1"/>
    <row r="497" ht="21.75" customHeight="1"/>
    <row r="498" ht="21.75" customHeight="1"/>
    <row r="499" ht="21.75" customHeight="1"/>
    <row r="500" ht="21.75" customHeight="1"/>
    <row r="501" ht="21.75" customHeight="1"/>
    <row r="502" ht="21.75" customHeight="1"/>
    <row r="503" ht="21.75" customHeight="1"/>
    <row r="504" ht="21.75" customHeight="1"/>
    <row r="505" ht="21.75" customHeight="1"/>
    <row r="506" ht="21.75" customHeight="1"/>
    <row r="507" ht="21.75" customHeight="1"/>
    <row r="508" ht="21.75" customHeight="1"/>
    <row r="509" ht="21.75" customHeight="1"/>
    <row r="510" ht="21.75" customHeight="1"/>
    <row r="511" ht="21.75" customHeight="1"/>
    <row r="512" ht="21.75" customHeight="1"/>
    <row r="513" ht="21.75" customHeight="1"/>
    <row r="514" ht="21.75" customHeight="1"/>
    <row r="515" ht="21.75" customHeight="1"/>
    <row r="516" ht="21.75" customHeight="1"/>
    <row r="517" ht="21.75" customHeight="1"/>
    <row r="518" ht="21.75" customHeight="1"/>
    <row r="519" ht="21.75" customHeight="1"/>
    <row r="520" ht="21.75" customHeight="1"/>
    <row r="521" ht="21.75" customHeight="1"/>
    <row r="522" ht="21.75" customHeight="1"/>
    <row r="523" ht="21.75" customHeight="1"/>
    <row r="524" ht="21.75" customHeight="1"/>
    <row r="525" ht="21.75" customHeight="1"/>
    <row r="526" ht="21.75" customHeight="1"/>
    <row r="527" ht="21.75" customHeight="1"/>
    <row r="528" ht="26.25" customHeight="1"/>
  </sheetData>
  <mergeCells count="1">
    <mergeCell ref="A2:F2"/>
  </mergeCells>
  <dataValidations count="1">
    <dataValidation type="decimal" operator="between" allowBlank="1" showInputMessage="1" showErrorMessage="1" sqref="C13 C49 C58 C63 C125 C127 C142 C160 C182 C211 C263 C272 C283 C287 C290 C296 C301 C303 C305 C308 C310 C326 C338 C354 C356 C358 C380 C395 C397 C422 B203:B204 C7:C10 C15:C21 C28:C33 C78:C85 C95:C99 C107:C108 C115:C116 C119:C120 C134:C135 C138:C139 C144:C145 C152:C153 C162:C163 C168:C171 C175:C176 C179:C180 C187:C190 C193:C196 C198:C199 C201:C205 C207:C208 C227:C228 C230:C232 C234:C241 C243:C245 C247:C249 C255:C256 C274:C275 C292:C294 C298:C299 C312:C313 C315:C321 C323:C324 C328:C334 C347:C349 C351:C352 C363:C364 C369:C370 C376:C377 C382:C383 C385:C386 C391:C393 C405:C411 C419:C420 C454:C455">
      <formula1>-99999999999999</formula1>
      <formula2>99999999999999</formula2>
    </dataValidation>
  </dataValidations>
  <pageMargins left="0.354166666666667" right="0.196527777777778" top="0.275" bottom="0.235416666666667" header="0.5" footer="0.11805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2024年兰州新区一般公共预算支出决算表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fw</dc:creator>
  <cp:lastModifiedBy>平静</cp:lastModifiedBy>
  <dcterms:created xsi:type="dcterms:W3CDTF">2021-06-16T01:24:00Z</dcterms:created>
  <dcterms:modified xsi:type="dcterms:W3CDTF">2025-08-15T02:54:56Z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44B81AB12E2C4B20979D7D15DF06C76F</vt:lpwstr>
  </property>
  <property fmtid="{D5CDD505-2E9C-101B-9397-08002B2CF9AE}" pid="3" name="KSOProductBuildVer">
    <vt:lpwstr>2052-12.1.0.21911</vt:lpwstr>
  </property>
</Properties>
</file>